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/>
  <xr:revisionPtr revIDLastSave="37" documentId="11_3AFBDEC77FAF8D79BE3F4035D546F12E6742E4DD" xr6:coauthVersionLast="47" xr6:coauthVersionMax="47" xr10:uidLastSave="{7891B2A0-BE8F-4372-BCA5-B2DA2E0198BA}"/>
  <bookViews>
    <workbookView xWindow="-110" yWindow="-110" windowWidth="22780" windowHeight="14660" activeTab="1" xr2:uid="{00000000-000D-0000-FFFF-FFFF00000000}"/>
  </bookViews>
  <sheets>
    <sheet name="Figure 1" sheetId="1" r:id="rId1"/>
    <sheet name="Figure 2" sheetId="2" r:id="rId2"/>
    <sheet name="Figure 3" sheetId="3" r:id="rId3"/>
    <sheet name="Figure 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11" i="1" l="1"/>
  <c r="S110" i="1"/>
  <c r="S109" i="1"/>
  <c r="S108" i="1"/>
  <c r="S107" i="1"/>
  <c r="S106" i="1"/>
  <c r="T105" i="1"/>
  <c r="S105" i="1"/>
  <c r="S104" i="1"/>
  <c r="T104" i="1" s="1"/>
  <c r="S103" i="1"/>
  <c r="T103" i="1" s="1"/>
  <c r="S102" i="1"/>
  <c r="S101" i="1"/>
  <c r="S100" i="1"/>
  <c r="S99" i="1"/>
  <c r="S98" i="1"/>
  <c r="S97" i="1"/>
  <c r="T96" i="1"/>
  <c r="S96" i="1"/>
  <c r="S95" i="1"/>
  <c r="T95" i="1" s="1"/>
  <c r="S94" i="1"/>
  <c r="S93" i="1"/>
  <c r="S92" i="1"/>
  <c r="S91" i="1"/>
  <c r="S90" i="1"/>
  <c r="S89" i="1"/>
  <c r="S88" i="1"/>
  <c r="S87" i="1"/>
  <c r="T87" i="1" s="1"/>
  <c r="S86" i="1"/>
  <c r="T86" i="1" s="1"/>
  <c r="S85" i="1"/>
  <c r="S84" i="1"/>
  <c r="S83" i="1"/>
  <c r="S82" i="1"/>
  <c r="S81" i="1"/>
  <c r="S80" i="1"/>
  <c r="S79" i="1"/>
  <c r="S78" i="1"/>
  <c r="T78" i="1" s="1"/>
  <c r="S77" i="1"/>
  <c r="T77" i="1" s="1"/>
  <c r="S76" i="1"/>
  <c r="T76" i="1" s="1"/>
  <c r="S75" i="1"/>
  <c r="S74" i="1"/>
  <c r="S73" i="1"/>
  <c r="S72" i="1"/>
  <c r="S71" i="1"/>
  <c r="S70" i="1"/>
  <c r="T69" i="1"/>
  <c r="S69" i="1"/>
  <c r="S68" i="1"/>
  <c r="T68" i="1" s="1"/>
  <c r="S67" i="1"/>
  <c r="S66" i="1"/>
  <c r="S65" i="1"/>
  <c r="S64" i="1"/>
  <c r="S63" i="1"/>
  <c r="S62" i="1"/>
  <c r="S61" i="1"/>
  <c r="S60" i="1"/>
  <c r="T60" i="1" s="1"/>
  <c r="S59" i="1"/>
  <c r="T59" i="1" s="1"/>
  <c r="S58" i="1"/>
  <c r="T58" i="1" s="1"/>
  <c r="S57" i="1"/>
  <c r="S56" i="1"/>
  <c r="S55" i="1"/>
  <c r="S54" i="1"/>
  <c r="S53" i="1"/>
  <c r="S52" i="1"/>
  <c r="T51" i="1"/>
  <c r="S51" i="1"/>
  <c r="S50" i="1"/>
  <c r="T50" i="1" s="1"/>
  <c r="S49" i="1"/>
  <c r="S48" i="1"/>
  <c r="S47" i="1"/>
  <c r="S46" i="1"/>
  <c r="S45" i="1"/>
  <c r="S44" i="1"/>
  <c r="S43" i="1"/>
  <c r="S42" i="1"/>
  <c r="T42" i="1" s="1"/>
  <c r="S41" i="1"/>
  <c r="T41" i="1" s="1"/>
  <c r="S40" i="1"/>
  <c r="T40" i="1" s="1"/>
  <c r="S39" i="1"/>
  <c r="S38" i="1"/>
  <c r="S37" i="1"/>
  <c r="S36" i="1"/>
  <c r="S35" i="1"/>
  <c r="S34" i="1"/>
  <c r="T33" i="1"/>
  <c r="S33" i="1"/>
  <c r="S32" i="1"/>
  <c r="T32" i="1" s="1"/>
  <c r="S31" i="1"/>
  <c r="S30" i="1"/>
  <c r="S29" i="1"/>
  <c r="S28" i="1"/>
  <c r="S27" i="1"/>
  <c r="S26" i="1"/>
  <c r="S25" i="1"/>
  <c r="S24" i="1"/>
  <c r="T24" i="1" s="1"/>
  <c r="S23" i="1"/>
  <c r="T23" i="1" s="1"/>
  <c r="S22" i="1"/>
  <c r="T22" i="1" s="1"/>
  <c r="I111" i="1"/>
  <c r="I110" i="1"/>
  <c r="I109" i="1"/>
  <c r="I108" i="1"/>
  <c r="I107" i="1"/>
  <c r="I106" i="1"/>
  <c r="I105" i="1"/>
  <c r="J105" i="1" s="1"/>
  <c r="I104" i="1"/>
  <c r="J104" i="1" s="1"/>
  <c r="I103" i="1"/>
  <c r="I102" i="1"/>
  <c r="I101" i="1"/>
  <c r="I100" i="1"/>
  <c r="I99" i="1"/>
  <c r="I98" i="1"/>
  <c r="I97" i="1"/>
  <c r="I96" i="1"/>
  <c r="J96" i="1" s="1"/>
  <c r="I95" i="1"/>
  <c r="I94" i="1"/>
  <c r="I93" i="1"/>
  <c r="I92" i="1"/>
  <c r="I91" i="1"/>
  <c r="I90" i="1"/>
  <c r="I89" i="1"/>
  <c r="I88" i="1"/>
  <c r="I87" i="1"/>
  <c r="I86" i="1"/>
  <c r="I85" i="1"/>
  <c r="J85" i="1" s="1"/>
  <c r="I84" i="1"/>
  <c r="I83" i="1"/>
  <c r="I82" i="1"/>
  <c r="I81" i="1"/>
  <c r="I80" i="1"/>
  <c r="I79" i="1"/>
  <c r="I78" i="1"/>
  <c r="I77" i="1"/>
  <c r="J77" i="1" s="1"/>
  <c r="I76" i="1"/>
  <c r="I75" i="1"/>
  <c r="I74" i="1"/>
  <c r="I73" i="1"/>
  <c r="I72" i="1"/>
  <c r="I71" i="1"/>
  <c r="I70" i="1"/>
  <c r="I69" i="1"/>
  <c r="J69" i="1" s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J51" i="1" s="1"/>
  <c r="I50" i="1"/>
  <c r="J50" i="1" s="1"/>
  <c r="I49" i="1"/>
  <c r="I48" i="1"/>
  <c r="I47" i="1"/>
  <c r="I46" i="1"/>
  <c r="I45" i="1"/>
  <c r="I44" i="1"/>
  <c r="I43" i="1"/>
  <c r="I42" i="1"/>
  <c r="J42" i="1" s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J22" i="1" s="1"/>
  <c r="J33" i="1" l="1"/>
  <c r="J41" i="1"/>
  <c r="J49" i="1"/>
  <c r="J60" i="1"/>
  <c r="J68" i="1"/>
  <c r="J76" i="1"/>
  <c r="T94" i="1"/>
  <c r="J23" i="1"/>
  <c r="J31" i="1"/>
  <c r="J58" i="1"/>
  <c r="J78" i="1"/>
  <c r="J86" i="1"/>
  <c r="J94" i="1"/>
  <c r="T31" i="1"/>
  <c r="T49" i="1"/>
  <c r="T67" i="1"/>
  <c r="T85" i="1"/>
  <c r="J24" i="1"/>
  <c r="J32" i="1"/>
  <c r="J40" i="1"/>
  <c r="J59" i="1"/>
  <c r="J67" i="1"/>
  <c r="J87" i="1"/>
  <c r="J95" i="1"/>
  <c r="J103" i="1"/>
  <c r="AC103" i="2"/>
  <c r="AC102" i="2"/>
  <c r="AB101" i="2"/>
  <c r="AC101" i="2" s="1"/>
  <c r="AA101" i="2"/>
  <c r="AC100" i="2"/>
  <c r="AC99" i="2"/>
  <c r="AC98" i="2"/>
  <c r="AC97" i="2"/>
  <c r="AD97" i="2" s="1"/>
  <c r="AC96" i="2"/>
  <c r="AD96" i="2" s="1"/>
  <c r="AC95" i="2"/>
  <c r="AC94" i="2"/>
  <c r="AC93" i="2"/>
  <c r="AC92" i="2"/>
  <c r="AC91" i="2"/>
  <c r="AC90" i="2"/>
  <c r="AC89" i="2"/>
  <c r="AC88" i="2"/>
  <c r="AC87" i="2"/>
  <c r="AC86" i="2"/>
  <c r="AC85" i="2"/>
  <c r="AC84" i="2"/>
  <c r="AC83" i="2"/>
  <c r="AC82" i="2"/>
  <c r="AC81" i="2"/>
  <c r="AC80" i="2"/>
  <c r="AC79" i="2"/>
  <c r="AD79" i="2" s="1"/>
  <c r="AC78" i="2"/>
  <c r="AD78" i="2" s="1"/>
  <c r="AC77" i="2"/>
  <c r="AC76" i="2"/>
  <c r="AC75" i="2"/>
  <c r="AC74" i="2"/>
  <c r="AC73" i="2"/>
  <c r="AC72" i="2"/>
  <c r="AC71" i="2"/>
  <c r="AC70" i="2"/>
  <c r="AD70" i="2" s="1"/>
  <c r="AC69" i="2"/>
  <c r="AD69" i="2" s="1"/>
  <c r="AC68" i="2"/>
  <c r="AC67" i="2"/>
  <c r="AC66" i="2"/>
  <c r="AC65" i="2"/>
  <c r="AC64" i="2"/>
  <c r="AC63" i="2"/>
  <c r="AC62" i="2"/>
  <c r="AC61" i="2"/>
  <c r="AD61" i="2" s="1"/>
  <c r="AC60" i="2"/>
  <c r="AD60" i="2" s="1"/>
  <c r="AC59" i="2"/>
  <c r="AC58" i="2"/>
  <c r="AC57" i="2"/>
  <c r="AC56" i="2"/>
  <c r="AC55" i="2"/>
  <c r="AC54" i="2"/>
  <c r="AC53" i="2"/>
  <c r="AD50" i="2" s="1"/>
  <c r="AC52" i="2"/>
  <c r="AD52" i="2" s="1"/>
  <c r="AC51" i="2"/>
  <c r="AC50" i="2"/>
  <c r="AC49" i="2"/>
  <c r="AC48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D33" i="2" s="1"/>
  <c r="AC32" i="2"/>
  <c r="AC31" i="2"/>
  <c r="AC30" i="2"/>
  <c r="AC29" i="2"/>
  <c r="AC28" i="2"/>
  <c r="AC27" i="2"/>
  <c r="AC26" i="2"/>
  <c r="AC25" i="2"/>
  <c r="AD25" i="2" s="1"/>
  <c r="AC24" i="2"/>
  <c r="AD24" i="2" s="1"/>
  <c r="AC23" i="2"/>
  <c r="AD95" i="2" l="1"/>
  <c r="AD23" i="2"/>
  <c r="AD34" i="2"/>
  <c r="AD42" i="2"/>
  <c r="AD59" i="2"/>
  <c r="AD87" i="2"/>
  <c r="AD32" i="2"/>
  <c r="AD43" i="2"/>
  <c r="AD51" i="2"/>
  <c r="AD77" i="2"/>
  <c r="AD88" i="2"/>
  <c r="AD41" i="2"/>
  <c r="AD68" i="2"/>
  <c r="AD86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T88" i="2" s="1"/>
  <c r="S87" i="2"/>
  <c r="T87" i="2" s="1"/>
  <c r="S86" i="2"/>
  <c r="T86" i="2" s="1"/>
  <c r="S85" i="2"/>
  <c r="S84" i="2"/>
  <c r="S83" i="2"/>
  <c r="S82" i="2"/>
  <c r="S81" i="2"/>
  <c r="S80" i="2"/>
  <c r="T79" i="2"/>
  <c r="S79" i="2"/>
  <c r="S78" i="2"/>
  <c r="S77" i="2"/>
  <c r="S76" i="2"/>
  <c r="S75" i="2"/>
  <c r="S74" i="2"/>
  <c r="S73" i="2"/>
  <c r="S72" i="2"/>
  <c r="S71" i="2"/>
  <c r="S70" i="2"/>
  <c r="T70" i="2" s="1"/>
  <c r="S69" i="2"/>
  <c r="T69" i="2" s="1"/>
  <c r="S68" i="2"/>
  <c r="T68" i="2" s="1"/>
  <c r="S67" i="2"/>
  <c r="S66" i="2"/>
  <c r="S65" i="2"/>
  <c r="S64" i="2"/>
  <c r="S63" i="2"/>
  <c r="S62" i="2"/>
  <c r="T61" i="2"/>
  <c r="S61" i="2"/>
  <c r="S60" i="2"/>
  <c r="S59" i="2"/>
  <c r="S58" i="2"/>
  <c r="S57" i="2"/>
  <c r="S56" i="2"/>
  <c r="S55" i="2"/>
  <c r="S54" i="2"/>
  <c r="S53" i="2"/>
  <c r="S52" i="2"/>
  <c r="S51" i="2"/>
  <c r="S50" i="2"/>
  <c r="T50" i="2" s="1"/>
  <c r="S49" i="2"/>
  <c r="S48" i="2"/>
  <c r="S47" i="2"/>
  <c r="S46" i="2"/>
  <c r="S45" i="2"/>
  <c r="S44" i="2"/>
  <c r="S43" i="2"/>
  <c r="S42" i="2"/>
  <c r="T42" i="2" s="1"/>
  <c r="S41" i="2"/>
  <c r="S40" i="2"/>
  <c r="S39" i="2"/>
  <c r="S38" i="2"/>
  <c r="S37" i="2"/>
  <c r="S36" i="2"/>
  <c r="S35" i="2"/>
  <c r="S34" i="2"/>
  <c r="T34" i="2" s="1"/>
  <c r="S33" i="2"/>
  <c r="S32" i="2"/>
  <c r="S31" i="2"/>
  <c r="S30" i="2"/>
  <c r="S29" i="2"/>
  <c r="S28" i="2"/>
  <c r="S27" i="2"/>
  <c r="S26" i="2"/>
  <c r="S25" i="2"/>
  <c r="S24" i="2"/>
  <c r="S23" i="2"/>
  <c r="T51" i="2" l="1"/>
  <c r="T77" i="2"/>
  <c r="T95" i="2"/>
  <c r="T23" i="2"/>
  <c r="T43" i="2"/>
  <c r="T59" i="2"/>
  <c r="T32" i="2"/>
  <c r="T52" i="2"/>
  <c r="T60" i="2"/>
  <c r="T78" i="2"/>
  <c r="T96" i="2"/>
  <c r="T24" i="2"/>
  <c r="T25" i="2"/>
  <c r="T33" i="2"/>
  <c r="T41" i="2"/>
  <c r="T97" i="2"/>
  <c r="I103" i="2"/>
  <c r="I102" i="2"/>
  <c r="I101" i="2"/>
  <c r="I100" i="2"/>
  <c r="I99" i="2"/>
  <c r="I98" i="2"/>
  <c r="I97" i="2"/>
  <c r="I96" i="2"/>
  <c r="J96" i="2" s="1"/>
  <c r="I95" i="2"/>
  <c r="I94" i="2"/>
  <c r="I93" i="2"/>
  <c r="J87" i="2" s="1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J69" i="2" s="1"/>
  <c r="I71" i="2"/>
  <c r="I70" i="2"/>
  <c r="I69" i="2"/>
  <c r="I68" i="2"/>
  <c r="I67" i="2"/>
  <c r="I66" i="2"/>
  <c r="I65" i="2"/>
  <c r="I64" i="2"/>
  <c r="I63" i="2"/>
  <c r="I62" i="2"/>
  <c r="I61" i="2"/>
  <c r="J60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J41" i="2" s="1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J50" i="2" l="1"/>
  <c r="J33" i="2"/>
  <c r="J51" i="2"/>
  <c r="J78" i="2"/>
  <c r="J86" i="2"/>
  <c r="J88" i="2"/>
  <c r="J42" i="2"/>
  <c r="J24" i="2"/>
  <c r="J32" i="2"/>
  <c r="J34" i="2"/>
  <c r="J95" i="2"/>
  <c r="J70" i="2"/>
  <c r="J79" i="2"/>
  <c r="J61" i="2"/>
  <c r="J23" i="2"/>
  <c r="J68" i="2"/>
  <c r="J52" i="2"/>
  <c r="J59" i="2"/>
  <c r="J25" i="2"/>
  <c r="J77" i="2"/>
  <c r="J43" i="2"/>
  <c r="J97" i="2"/>
  <c r="X161" i="2" l="1"/>
  <c r="X160" i="2"/>
  <c r="X159" i="2"/>
  <c r="X158" i="2"/>
  <c r="X157" i="2"/>
  <c r="X156" i="2"/>
  <c r="X155" i="2"/>
  <c r="X154" i="2"/>
  <c r="X153" i="2"/>
  <c r="X152" i="2"/>
  <c r="X151" i="2"/>
  <c r="X150" i="2"/>
  <c r="X149" i="2"/>
  <c r="X148" i="2"/>
  <c r="X147" i="2"/>
  <c r="X146" i="2"/>
  <c r="X145" i="2"/>
  <c r="X144" i="2"/>
  <c r="X143" i="2"/>
  <c r="X142" i="2"/>
  <c r="X141" i="2"/>
  <c r="X140" i="2"/>
  <c r="X139" i="2"/>
  <c r="X138" i="2"/>
  <c r="X137" i="2"/>
  <c r="X136" i="2"/>
  <c r="X135" i="2"/>
  <c r="X134" i="2"/>
  <c r="X133" i="2"/>
  <c r="X132" i="2"/>
  <c r="X131" i="2"/>
  <c r="X130" i="2"/>
  <c r="X129" i="2"/>
  <c r="X128" i="2"/>
  <c r="X127" i="2"/>
  <c r="X126" i="2"/>
  <c r="X125" i="2"/>
  <c r="X124" i="2"/>
  <c r="X123" i="2"/>
  <c r="X122" i="2"/>
  <c r="X121" i="2"/>
  <c r="X120" i="2"/>
  <c r="X119" i="2"/>
  <c r="X118" i="2"/>
  <c r="X117" i="2"/>
  <c r="X116" i="2"/>
  <c r="X115" i="2"/>
  <c r="X114" i="2"/>
  <c r="X113" i="2"/>
  <c r="X112" i="2"/>
  <c r="X111" i="2"/>
  <c r="X110" i="2"/>
  <c r="X109" i="2"/>
  <c r="X108" i="2"/>
  <c r="P161" i="2" l="1"/>
  <c r="P160" i="2"/>
  <c r="P159" i="2"/>
  <c r="P158" i="2"/>
  <c r="P157" i="2"/>
  <c r="P156" i="2"/>
  <c r="P155" i="2"/>
  <c r="P154" i="2"/>
  <c r="P153" i="2"/>
  <c r="P152" i="2"/>
  <c r="P151" i="2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E614" i="4" l="1"/>
  <c r="F614" i="4"/>
  <c r="G614" i="4"/>
  <c r="H614" i="4"/>
  <c r="I614" i="4"/>
  <c r="J614" i="4"/>
  <c r="K614" i="4"/>
  <c r="L614" i="4"/>
  <c r="M614" i="4"/>
  <c r="N614" i="4"/>
  <c r="E617" i="4"/>
  <c r="F617" i="4"/>
  <c r="G617" i="4"/>
  <c r="H617" i="4"/>
  <c r="I617" i="4"/>
  <c r="J617" i="4"/>
  <c r="K617" i="4"/>
  <c r="L617" i="4"/>
  <c r="M617" i="4"/>
  <c r="N617" i="4"/>
  <c r="E620" i="4"/>
  <c r="F620" i="4"/>
  <c r="G620" i="4"/>
  <c r="H620" i="4"/>
  <c r="I620" i="4"/>
  <c r="J620" i="4"/>
  <c r="K620" i="4"/>
  <c r="L620" i="4"/>
  <c r="M620" i="4"/>
  <c r="N620" i="4"/>
  <c r="E623" i="4"/>
  <c r="F623" i="4"/>
  <c r="G623" i="4"/>
  <c r="H623" i="4"/>
  <c r="I623" i="4"/>
  <c r="J623" i="4"/>
  <c r="K623" i="4"/>
  <c r="L623" i="4"/>
  <c r="M623" i="4"/>
  <c r="N623" i="4"/>
  <c r="E626" i="4"/>
  <c r="F626" i="4"/>
  <c r="G626" i="4"/>
  <c r="H626" i="4"/>
  <c r="I626" i="4"/>
  <c r="J626" i="4"/>
  <c r="K626" i="4"/>
  <c r="L626" i="4"/>
  <c r="M626" i="4"/>
  <c r="N626" i="4"/>
  <c r="E615" i="4"/>
  <c r="F615" i="4"/>
  <c r="G615" i="4"/>
  <c r="H615" i="4"/>
  <c r="I615" i="4"/>
  <c r="J615" i="4"/>
  <c r="K615" i="4"/>
  <c r="L615" i="4"/>
  <c r="M615" i="4"/>
  <c r="N615" i="4"/>
  <c r="E618" i="4"/>
  <c r="F618" i="4"/>
  <c r="G618" i="4"/>
  <c r="H618" i="4"/>
  <c r="I618" i="4"/>
  <c r="J618" i="4"/>
  <c r="K618" i="4"/>
  <c r="L618" i="4"/>
  <c r="M618" i="4"/>
  <c r="N618" i="4"/>
  <c r="E621" i="4"/>
  <c r="F621" i="4"/>
  <c r="G621" i="4"/>
  <c r="H621" i="4"/>
  <c r="I621" i="4"/>
  <c r="J621" i="4"/>
  <c r="K621" i="4"/>
  <c r="L621" i="4"/>
  <c r="M621" i="4"/>
  <c r="N621" i="4"/>
  <c r="E624" i="4"/>
  <c r="F624" i="4"/>
  <c r="G624" i="4"/>
  <c r="H624" i="4"/>
  <c r="I624" i="4"/>
  <c r="J624" i="4"/>
  <c r="K624" i="4"/>
  <c r="L624" i="4"/>
  <c r="M624" i="4"/>
  <c r="N624" i="4"/>
  <c r="E627" i="4"/>
  <c r="F627" i="4"/>
  <c r="G627" i="4"/>
  <c r="H627" i="4"/>
  <c r="I627" i="4"/>
  <c r="J627" i="4"/>
  <c r="K627" i="4"/>
  <c r="L627" i="4"/>
  <c r="M627" i="4"/>
  <c r="N627" i="4"/>
  <c r="E616" i="4"/>
  <c r="F616" i="4"/>
  <c r="G616" i="4"/>
  <c r="H616" i="4"/>
  <c r="I616" i="4"/>
  <c r="J616" i="4"/>
  <c r="K616" i="4"/>
  <c r="L616" i="4"/>
  <c r="M616" i="4"/>
  <c r="N616" i="4"/>
  <c r="E619" i="4"/>
  <c r="F619" i="4"/>
  <c r="G619" i="4"/>
  <c r="H619" i="4"/>
  <c r="I619" i="4"/>
  <c r="J619" i="4"/>
  <c r="K619" i="4"/>
  <c r="L619" i="4"/>
  <c r="M619" i="4"/>
  <c r="N619" i="4"/>
  <c r="E622" i="4"/>
  <c r="F622" i="4"/>
  <c r="G622" i="4"/>
  <c r="H622" i="4"/>
  <c r="I622" i="4"/>
  <c r="J622" i="4"/>
  <c r="K622" i="4"/>
  <c r="L622" i="4"/>
  <c r="M622" i="4"/>
  <c r="N622" i="4"/>
  <c r="E625" i="4"/>
  <c r="F625" i="4"/>
  <c r="G625" i="4"/>
  <c r="H625" i="4"/>
  <c r="I625" i="4"/>
  <c r="J625" i="4"/>
  <c r="K625" i="4"/>
  <c r="L625" i="4"/>
  <c r="M625" i="4"/>
  <c r="N625" i="4"/>
  <c r="E628" i="4"/>
  <c r="F628" i="4"/>
  <c r="G628" i="4"/>
  <c r="H628" i="4"/>
  <c r="I628" i="4"/>
  <c r="J628" i="4"/>
  <c r="K628" i="4"/>
  <c r="L628" i="4"/>
  <c r="M628" i="4"/>
  <c r="N628" i="4"/>
  <c r="O625" i="4" l="1"/>
  <c r="O617" i="4"/>
  <c r="O621" i="4"/>
  <c r="O626" i="4"/>
  <c r="O624" i="4"/>
  <c r="O623" i="4"/>
  <c r="O627" i="4"/>
  <c r="O614" i="4"/>
  <c r="O628" i="4"/>
  <c r="O619" i="4"/>
  <c r="O616" i="4"/>
  <c r="O615" i="4"/>
  <c r="O622" i="4"/>
  <c r="O620" i="4"/>
  <c r="O618" i="4"/>
  <c r="P6" i="1"/>
  <c r="H229" i="4" l="1"/>
  <c r="I229" i="4" s="1"/>
  <c r="H228" i="4"/>
  <c r="I228" i="4" s="1"/>
  <c r="H227" i="4"/>
  <c r="I227" i="4" s="1"/>
  <c r="H226" i="4"/>
  <c r="I226" i="4" s="1"/>
  <c r="H225" i="4"/>
  <c r="I225" i="4" s="1"/>
  <c r="H224" i="4"/>
  <c r="I224" i="4" s="1"/>
  <c r="H223" i="4"/>
  <c r="I223" i="4" s="1"/>
  <c r="H222" i="4"/>
  <c r="I222" i="4" s="1"/>
  <c r="H221" i="4"/>
  <c r="I221" i="4" s="1"/>
  <c r="H220" i="4"/>
  <c r="I220" i="4" s="1"/>
  <c r="H219" i="4"/>
  <c r="I219" i="4" s="1"/>
  <c r="H218" i="4"/>
  <c r="I218" i="4" s="1"/>
  <c r="H217" i="4"/>
  <c r="I217" i="4" s="1"/>
  <c r="H216" i="4"/>
  <c r="I216" i="4" s="1"/>
  <c r="H215" i="4"/>
  <c r="I215" i="4" s="1"/>
  <c r="H214" i="4"/>
  <c r="I214" i="4" s="1"/>
  <c r="H213" i="4"/>
  <c r="I213" i="4" s="1"/>
  <c r="H212" i="4"/>
  <c r="I212" i="4" s="1"/>
  <c r="H211" i="4"/>
  <c r="I211" i="4" s="1"/>
  <c r="H210" i="4"/>
  <c r="I210" i="4" s="1"/>
  <c r="H209" i="4"/>
  <c r="I209" i="4" s="1"/>
  <c r="H208" i="4"/>
  <c r="I208" i="4" s="1"/>
  <c r="H207" i="4"/>
  <c r="I207" i="4" s="1"/>
  <c r="H206" i="4"/>
  <c r="I206" i="4" s="1"/>
  <c r="H205" i="4"/>
  <c r="I205" i="4" s="1"/>
  <c r="H204" i="4"/>
  <c r="I204" i="4" s="1"/>
  <c r="H203" i="4"/>
  <c r="I203" i="4" s="1"/>
  <c r="H202" i="4"/>
  <c r="I202" i="4" s="1"/>
  <c r="H201" i="4"/>
  <c r="I201" i="4" s="1"/>
  <c r="H200" i="4"/>
  <c r="I200" i="4" s="1"/>
  <c r="H199" i="4"/>
  <c r="I199" i="4" s="1"/>
  <c r="H198" i="4"/>
  <c r="I198" i="4" s="1"/>
  <c r="H197" i="4"/>
  <c r="I197" i="4" s="1"/>
  <c r="H196" i="4"/>
  <c r="I196" i="4" s="1"/>
  <c r="H195" i="4"/>
  <c r="I195" i="4" s="1"/>
  <c r="H194" i="4"/>
  <c r="I194" i="4" s="1"/>
  <c r="H193" i="4"/>
  <c r="I193" i="4" s="1"/>
  <c r="H192" i="4"/>
  <c r="I192" i="4" s="1"/>
  <c r="H191" i="4"/>
  <c r="I191" i="4" s="1"/>
  <c r="H190" i="4"/>
  <c r="I190" i="4" s="1"/>
  <c r="H189" i="4"/>
  <c r="I189" i="4" s="1"/>
  <c r="H188" i="4"/>
  <c r="I188" i="4" s="1"/>
  <c r="H187" i="4"/>
  <c r="I187" i="4" s="1"/>
  <c r="H186" i="4"/>
  <c r="I186" i="4" s="1"/>
  <c r="H185" i="4"/>
  <c r="I185" i="4" s="1"/>
  <c r="H184" i="4"/>
  <c r="I184" i="4" s="1"/>
  <c r="H183" i="4"/>
  <c r="I183" i="4" s="1"/>
  <c r="H182" i="4"/>
  <c r="H181" i="4"/>
  <c r="I181" i="4" s="1"/>
  <c r="H180" i="4"/>
  <c r="I180" i="4" s="1"/>
  <c r="H179" i="4"/>
  <c r="I179" i="4" s="1"/>
  <c r="H178" i="4"/>
  <c r="H177" i="4"/>
  <c r="I177" i="4" s="1"/>
  <c r="H176" i="4"/>
  <c r="I176" i="4" s="1"/>
  <c r="I178" i="4" l="1"/>
  <c r="J178" i="4" s="1"/>
  <c r="D235" i="4" s="1"/>
  <c r="I182" i="4"/>
  <c r="J182" i="4" s="1"/>
  <c r="D236" i="4" s="1"/>
  <c r="J226" i="4"/>
  <c r="L237" i="4" s="1"/>
  <c r="J220" i="4"/>
  <c r="L236" i="4" s="1"/>
  <c r="J196" i="4"/>
  <c r="E235" i="4" s="1"/>
  <c r="J186" i="4"/>
  <c r="G236" i="4" s="1"/>
  <c r="J222" i="4"/>
  <c r="I236" i="4" s="1"/>
  <c r="J198" i="4"/>
  <c r="K235" i="4" s="1"/>
  <c r="J200" i="4"/>
  <c r="E236" i="4" s="1"/>
  <c r="J224" i="4"/>
  <c r="F237" i="4" s="1"/>
  <c r="J188" i="4"/>
  <c r="D237" i="4" s="1"/>
  <c r="J212" i="4"/>
  <c r="F234" i="4" s="1"/>
  <c r="J208" i="4"/>
  <c r="K237" i="4" s="1"/>
  <c r="J192" i="4"/>
  <c r="G237" i="4" s="1"/>
  <c r="J202" i="4"/>
  <c r="K236" i="4" s="1"/>
  <c r="J204" i="4"/>
  <c r="H236" i="4" s="1"/>
  <c r="J228" i="4"/>
  <c r="I237" i="4" s="1"/>
  <c r="J214" i="4"/>
  <c r="F235" i="4" s="1"/>
  <c r="J194" i="4"/>
  <c r="E234" i="4" s="1"/>
  <c r="J184" i="4"/>
  <c r="J236" i="4" s="1"/>
  <c r="J176" i="4"/>
  <c r="D234" i="4" s="1"/>
  <c r="J206" i="4"/>
  <c r="E237" i="4" s="1"/>
  <c r="J190" i="4"/>
  <c r="J237" i="4" s="1"/>
  <c r="J218" i="4"/>
  <c r="F236" i="4" s="1"/>
  <c r="J180" i="4"/>
  <c r="J235" i="4" s="1"/>
  <c r="J216" i="4"/>
  <c r="L235" i="4" s="1"/>
  <c r="J210" i="4"/>
  <c r="H237" i="4" s="1"/>
  <c r="N509" i="4" l="1"/>
  <c r="N482" i="4" l="1"/>
  <c r="N548" i="4" l="1"/>
  <c r="N545" i="4"/>
  <c r="N542" i="4"/>
  <c r="Q539" i="4"/>
  <c r="P539" i="4"/>
  <c r="Q536" i="4"/>
  <c r="P536" i="4"/>
  <c r="Q533" i="4"/>
  <c r="P533" i="4"/>
  <c r="Q530" i="4"/>
  <c r="P530" i="4"/>
  <c r="O530" i="4"/>
  <c r="Q527" i="4"/>
  <c r="P527" i="4"/>
  <c r="O527" i="4"/>
  <c r="Q524" i="4"/>
  <c r="P524" i="4"/>
  <c r="O524" i="4"/>
  <c r="Q521" i="4"/>
  <c r="P521" i="4"/>
  <c r="O521" i="4"/>
  <c r="N521" i="4"/>
  <c r="Q518" i="4"/>
  <c r="V518" i="4" s="1"/>
  <c r="H561" i="4" s="1"/>
  <c r="P518" i="4"/>
  <c r="O518" i="4"/>
  <c r="N518" i="4"/>
  <c r="Q515" i="4"/>
  <c r="P515" i="4"/>
  <c r="O515" i="4"/>
  <c r="N515" i="4"/>
  <c r="U530" i="4" l="1"/>
  <c r="G571" i="4" s="1"/>
  <c r="S521" i="4"/>
  <c r="E562" i="4" s="1"/>
  <c r="V530" i="4"/>
  <c r="H571" i="4" s="1"/>
  <c r="U533" i="4"/>
  <c r="G578" i="4" s="1"/>
  <c r="T521" i="4"/>
  <c r="F562" i="4" s="1"/>
  <c r="U521" i="4"/>
  <c r="G562" i="4" s="1"/>
  <c r="V521" i="4"/>
  <c r="H562" i="4" s="1"/>
  <c r="S515" i="4"/>
  <c r="E560" i="4" s="1"/>
  <c r="U539" i="4"/>
  <c r="G580" i="4" s="1"/>
  <c r="T515" i="4"/>
  <c r="F560" i="4" s="1"/>
  <c r="V524" i="4"/>
  <c r="H569" i="4" s="1"/>
  <c r="V539" i="4"/>
  <c r="H580" i="4" s="1"/>
  <c r="V533" i="4"/>
  <c r="H578" i="4" s="1"/>
  <c r="U524" i="4"/>
  <c r="G569" i="4" s="1"/>
  <c r="T527" i="4"/>
  <c r="F570" i="4" s="1"/>
  <c r="S542" i="4"/>
  <c r="I587" i="4" s="1"/>
  <c r="T524" i="4"/>
  <c r="F569" i="4" s="1"/>
  <c r="U515" i="4"/>
  <c r="G560" i="4" s="1"/>
  <c r="U527" i="4"/>
  <c r="G570" i="4" s="1"/>
  <c r="S545" i="4"/>
  <c r="I588" i="4" s="1"/>
  <c r="U536" i="4"/>
  <c r="G579" i="4" s="1"/>
  <c r="S518" i="4"/>
  <c r="E561" i="4" s="1"/>
  <c r="V527" i="4"/>
  <c r="H570" i="4" s="1"/>
  <c r="S548" i="4"/>
  <c r="I589" i="4" s="1"/>
  <c r="V536" i="4"/>
  <c r="H579" i="4" s="1"/>
  <c r="V515" i="4"/>
  <c r="H560" i="4" s="1"/>
  <c r="T518" i="4"/>
  <c r="F561" i="4" s="1"/>
  <c r="U518" i="4"/>
  <c r="G561" i="4" s="1"/>
  <c r="T530" i="4"/>
  <c r="F571" i="4" s="1"/>
  <c r="N506" i="4"/>
  <c r="N503" i="4"/>
  <c r="Q500" i="4"/>
  <c r="P500" i="4"/>
  <c r="Q497" i="4"/>
  <c r="P497" i="4"/>
  <c r="Q494" i="4"/>
  <c r="P494" i="4"/>
  <c r="Q491" i="4"/>
  <c r="P491" i="4"/>
  <c r="O491" i="4"/>
  <c r="Q488" i="4"/>
  <c r="P488" i="4"/>
  <c r="O488" i="4"/>
  <c r="Q485" i="4"/>
  <c r="P485" i="4"/>
  <c r="O485" i="4"/>
  <c r="Q482" i="4"/>
  <c r="P482" i="4"/>
  <c r="O482" i="4"/>
  <c r="Q479" i="4"/>
  <c r="P479" i="4"/>
  <c r="O479" i="4"/>
  <c r="N479" i="4"/>
  <c r="Q476" i="4"/>
  <c r="P476" i="4"/>
  <c r="O476" i="4"/>
  <c r="N476" i="4"/>
  <c r="S476" i="4" s="1"/>
  <c r="E557" i="4" s="1"/>
  <c r="N470" i="4"/>
  <c r="N467" i="4"/>
  <c r="N464" i="4"/>
  <c r="Q461" i="4"/>
  <c r="P461" i="4"/>
  <c r="Q458" i="4"/>
  <c r="P458" i="4"/>
  <c r="Q455" i="4"/>
  <c r="P455" i="4"/>
  <c r="Q452" i="4"/>
  <c r="P452" i="4"/>
  <c r="O452" i="4"/>
  <c r="Q449" i="4"/>
  <c r="P449" i="4"/>
  <c r="O449" i="4"/>
  <c r="P446" i="4"/>
  <c r="Q446" i="4"/>
  <c r="O446" i="4"/>
  <c r="Q443" i="4"/>
  <c r="P443" i="4"/>
  <c r="O443" i="4"/>
  <c r="N443" i="4"/>
  <c r="Q440" i="4"/>
  <c r="P440" i="4"/>
  <c r="O440" i="4"/>
  <c r="N440" i="4"/>
  <c r="O437" i="4"/>
  <c r="P437" i="4"/>
  <c r="Q437" i="4"/>
  <c r="N437" i="4"/>
  <c r="S482" i="4" l="1"/>
  <c r="E559" i="4" s="1"/>
  <c r="V479" i="4"/>
  <c r="S437" i="4"/>
  <c r="E554" i="4" s="1"/>
  <c r="T446" i="4"/>
  <c r="F563" i="4" s="1"/>
  <c r="U479" i="4"/>
  <c r="G558" i="4" s="1"/>
  <c r="T491" i="4"/>
  <c r="F568" i="4" s="1"/>
  <c r="V443" i="4"/>
  <c r="H556" i="4" s="1"/>
  <c r="U458" i="4"/>
  <c r="G573" i="4" s="1"/>
  <c r="T479" i="4"/>
  <c r="F558" i="4" s="1"/>
  <c r="V488" i="4"/>
  <c r="H567" i="4" s="1"/>
  <c r="S509" i="4"/>
  <c r="I586" i="4" s="1"/>
  <c r="U491" i="4"/>
  <c r="G568" i="4" s="1"/>
  <c r="U461" i="4"/>
  <c r="G574" i="4" s="1"/>
  <c r="V437" i="4"/>
  <c r="H554" i="4" s="1"/>
  <c r="V491" i="4"/>
  <c r="H568" i="4" s="1"/>
  <c r="T449" i="4"/>
  <c r="F564" i="4" s="1"/>
  <c r="U494" i="4"/>
  <c r="G575" i="4" s="1"/>
  <c r="U437" i="4"/>
  <c r="G554" i="4" s="1"/>
  <c r="U449" i="4"/>
  <c r="G564" i="4" s="1"/>
  <c r="V494" i="4"/>
  <c r="H575" i="4" s="1"/>
  <c r="T482" i="4"/>
  <c r="F559" i="4" s="1"/>
  <c r="V449" i="4"/>
  <c r="H564" i="4" s="1"/>
  <c r="V482" i="4"/>
  <c r="U497" i="4"/>
  <c r="G576" i="4" s="1"/>
  <c r="U446" i="4"/>
  <c r="G563" i="4" s="1"/>
  <c r="S467" i="4"/>
  <c r="I582" i="4" s="1"/>
  <c r="U440" i="4"/>
  <c r="G555" i="4" s="1"/>
  <c r="T485" i="4"/>
  <c r="F566" i="4" s="1"/>
  <c r="V497" i="4"/>
  <c r="H576" i="4" s="1"/>
  <c r="V446" i="4"/>
  <c r="H563" i="4" s="1"/>
  <c r="S464" i="4"/>
  <c r="I581" i="4" s="1"/>
  <c r="T440" i="4"/>
  <c r="F555" i="4" s="1"/>
  <c r="V440" i="4"/>
  <c r="H555" i="4" s="1"/>
  <c r="T476" i="4"/>
  <c r="F557" i="4" s="1"/>
  <c r="U485" i="4"/>
  <c r="U500" i="4"/>
  <c r="G577" i="4" s="1"/>
  <c r="V458" i="4"/>
  <c r="H573" i="4" s="1"/>
  <c r="S440" i="4"/>
  <c r="E555" i="4" s="1"/>
  <c r="T452" i="4"/>
  <c r="F565" i="4" s="1"/>
  <c r="V452" i="4"/>
  <c r="H565" i="4" s="1"/>
  <c r="U476" i="4"/>
  <c r="V485" i="4"/>
  <c r="H566" i="4" s="1"/>
  <c r="V500" i="4"/>
  <c r="H577" i="4" s="1"/>
  <c r="T437" i="4"/>
  <c r="F554" i="4" s="1"/>
  <c r="S470" i="4"/>
  <c r="I583" i="4" s="1"/>
  <c r="U452" i="4"/>
  <c r="G565" i="4" s="1"/>
  <c r="S443" i="4"/>
  <c r="E556" i="4" s="1"/>
  <c r="T443" i="4"/>
  <c r="F556" i="4" s="1"/>
  <c r="U455" i="4"/>
  <c r="G572" i="4" s="1"/>
  <c r="V476" i="4"/>
  <c r="H557" i="4" s="1"/>
  <c r="T488" i="4"/>
  <c r="F567" i="4" s="1"/>
  <c r="S503" i="4"/>
  <c r="I584" i="4" s="1"/>
  <c r="V461" i="4"/>
  <c r="H574" i="4" s="1"/>
  <c r="U482" i="4"/>
  <c r="G559" i="4" s="1"/>
  <c r="U443" i="4"/>
  <c r="G556" i="4" s="1"/>
  <c r="V455" i="4"/>
  <c r="H572" i="4" s="1"/>
  <c r="S479" i="4"/>
  <c r="E558" i="4" s="1"/>
  <c r="U488" i="4"/>
  <c r="G567" i="4" s="1"/>
  <c r="S506" i="4"/>
  <c r="I585" i="4" s="1"/>
  <c r="H558" i="4" l="1"/>
  <c r="H559" i="4"/>
  <c r="G566" i="4"/>
  <c r="G557" i="4"/>
  <c r="J427" i="4"/>
  <c r="J422" i="4"/>
  <c r="J417" i="4"/>
  <c r="J362" i="4" l="1"/>
  <c r="J357" i="4"/>
  <c r="J352" i="4"/>
  <c r="J298" i="4" l="1"/>
  <c r="J293" i="4"/>
  <c r="J288" i="4"/>
  <c r="M412" i="4" l="1"/>
  <c r="L412" i="4"/>
  <c r="M407" i="4"/>
  <c r="L407" i="4"/>
  <c r="M402" i="4"/>
  <c r="L402" i="4"/>
  <c r="M397" i="4"/>
  <c r="L397" i="4"/>
  <c r="K397" i="4"/>
  <c r="M392" i="4"/>
  <c r="L392" i="4"/>
  <c r="K392" i="4"/>
  <c r="M387" i="4"/>
  <c r="L387" i="4"/>
  <c r="K387" i="4"/>
  <c r="M382" i="4"/>
  <c r="L382" i="4"/>
  <c r="K382" i="4"/>
  <c r="J382" i="4"/>
  <c r="M377" i="4"/>
  <c r="L377" i="4"/>
  <c r="K377" i="4"/>
  <c r="J377" i="4"/>
  <c r="M372" i="4"/>
  <c r="L372" i="4"/>
  <c r="K372" i="4"/>
  <c r="J372" i="4"/>
  <c r="P372" i="4" l="1"/>
  <c r="Q397" i="4"/>
  <c r="P382" i="4"/>
  <c r="R377" i="4"/>
  <c r="R402" i="4"/>
  <c r="R387" i="4"/>
  <c r="S377" i="4"/>
  <c r="R382" i="4"/>
  <c r="P422" i="4"/>
  <c r="P417" i="4"/>
  <c r="P427" i="4"/>
  <c r="S412" i="4"/>
  <c r="R397" i="4"/>
  <c r="S402" i="4"/>
  <c r="R412" i="4"/>
  <c r="S397" i="4"/>
  <c r="R407" i="4"/>
  <c r="Q387" i="4"/>
  <c r="Q372" i="4"/>
  <c r="R372" i="4"/>
  <c r="S372" i="4"/>
  <c r="R392" i="4"/>
  <c r="Q382" i="4"/>
  <c r="S382" i="4"/>
  <c r="S407" i="4"/>
  <c r="S387" i="4"/>
  <c r="Q392" i="4"/>
  <c r="P377" i="4"/>
  <c r="Q377" i="4"/>
  <c r="S392" i="4"/>
  <c r="M347" i="4"/>
  <c r="L347" i="4"/>
  <c r="M342" i="4"/>
  <c r="L342" i="4"/>
  <c r="M337" i="4"/>
  <c r="L337" i="4"/>
  <c r="M332" i="4"/>
  <c r="L332" i="4"/>
  <c r="K332" i="4"/>
  <c r="M327" i="4"/>
  <c r="L327" i="4"/>
  <c r="K327" i="4"/>
  <c r="M322" i="4"/>
  <c r="L322" i="4"/>
  <c r="K322" i="4"/>
  <c r="M317" i="4"/>
  <c r="L317" i="4"/>
  <c r="K317" i="4"/>
  <c r="J317" i="4"/>
  <c r="M312" i="4"/>
  <c r="L312" i="4"/>
  <c r="K312" i="4"/>
  <c r="J312" i="4"/>
  <c r="M307" i="4"/>
  <c r="L307" i="4"/>
  <c r="K307" i="4"/>
  <c r="J307" i="4"/>
  <c r="P317" i="4" l="1"/>
  <c r="S332" i="4"/>
  <c r="R312" i="4"/>
  <c r="Q332" i="4"/>
  <c r="S312" i="4"/>
  <c r="R332" i="4"/>
  <c r="R317" i="4"/>
  <c r="Q317" i="4"/>
  <c r="R342" i="4"/>
  <c r="Q307" i="4"/>
  <c r="Q322" i="4"/>
  <c r="S347" i="4"/>
  <c r="S317" i="4"/>
  <c r="P307" i="4"/>
  <c r="P357" i="4"/>
  <c r="P352" i="4"/>
  <c r="P362" i="4"/>
  <c r="R347" i="4"/>
  <c r="S337" i="4"/>
  <c r="S342" i="4"/>
  <c r="R322" i="4"/>
  <c r="S322" i="4"/>
  <c r="Q327" i="4"/>
  <c r="R327" i="4"/>
  <c r="R337" i="4"/>
  <c r="R307" i="4"/>
  <c r="S307" i="4"/>
  <c r="P312" i="4"/>
  <c r="Q312" i="4"/>
  <c r="S327" i="4"/>
  <c r="J243" i="4"/>
  <c r="M283" i="4"/>
  <c r="L283" i="4"/>
  <c r="M278" i="4"/>
  <c r="L278" i="4"/>
  <c r="M273" i="4"/>
  <c r="L273" i="4"/>
  <c r="M268" i="4"/>
  <c r="L268" i="4"/>
  <c r="K268" i="4"/>
  <c r="M263" i="4"/>
  <c r="L263" i="4"/>
  <c r="K263" i="4"/>
  <c r="M258" i="4"/>
  <c r="L258" i="4"/>
  <c r="K258" i="4"/>
  <c r="M253" i="4"/>
  <c r="L253" i="4"/>
  <c r="K253" i="4"/>
  <c r="J253" i="4"/>
  <c r="M248" i="4"/>
  <c r="L248" i="4"/>
  <c r="K248" i="4"/>
  <c r="J248" i="4"/>
  <c r="M243" i="4"/>
  <c r="L243" i="4"/>
  <c r="K243" i="4"/>
  <c r="R263" i="4" l="1"/>
  <c r="Q248" i="4"/>
  <c r="P248" i="4"/>
  <c r="S263" i="4"/>
  <c r="S268" i="4"/>
  <c r="S248" i="4"/>
  <c r="R268" i="4"/>
  <c r="R273" i="4"/>
  <c r="P253" i="4"/>
  <c r="S253" i="4"/>
  <c r="Q268" i="4"/>
  <c r="S273" i="4"/>
  <c r="S278" i="4"/>
  <c r="R253" i="4"/>
  <c r="R278" i="4"/>
  <c r="R283" i="4"/>
  <c r="R248" i="4"/>
  <c r="Q258" i="4"/>
  <c r="Q243" i="4"/>
  <c r="R243" i="4"/>
  <c r="S258" i="4"/>
  <c r="S283" i="4"/>
  <c r="Q253" i="4"/>
  <c r="R258" i="4"/>
  <c r="S243" i="4"/>
  <c r="Q263" i="4"/>
  <c r="P243" i="4"/>
  <c r="P293" i="4"/>
  <c r="P288" i="4"/>
  <c r="P298" i="4"/>
  <c r="E173" i="2"/>
  <c r="E168" i="2"/>
  <c r="E176" i="2"/>
  <c r="E171" i="2"/>
  <c r="E166" i="2"/>
  <c r="D173" i="2"/>
  <c r="D168" i="2"/>
  <c r="D176" i="2"/>
  <c r="D171" i="2"/>
  <c r="D166" i="2"/>
  <c r="Q15" i="1"/>
  <c r="R15" i="1"/>
  <c r="S15" i="1"/>
  <c r="T15" i="1"/>
  <c r="U15" i="1"/>
  <c r="V15" i="1"/>
  <c r="W15" i="1"/>
  <c r="X15" i="1"/>
  <c r="Q16" i="1"/>
  <c r="R16" i="1"/>
  <c r="S16" i="1"/>
  <c r="T16" i="1"/>
  <c r="U16" i="1"/>
  <c r="V16" i="1"/>
  <c r="W16" i="1"/>
  <c r="X16" i="1"/>
  <c r="Q17" i="1"/>
  <c r="R17" i="1"/>
  <c r="S17" i="1"/>
  <c r="T17" i="1"/>
  <c r="U17" i="1"/>
  <c r="V17" i="1"/>
  <c r="W17" i="1"/>
  <c r="X17" i="1"/>
  <c r="Q18" i="1"/>
  <c r="R18" i="1"/>
  <c r="S18" i="1"/>
  <c r="T18" i="1"/>
  <c r="U18" i="1"/>
  <c r="V18" i="1"/>
  <c r="W18" i="1"/>
  <c r="X18" i="1"/>
  <c r="X14" i="1"/>
  <c r="W14" i="1"/>
  <c r="V14" i="1"/>
  <c r="U14" i="1"/>
  <c r="T14" i="1"/>
  <c r="S14" i="1"/>
  <c r="R14" i="1"/>
  <c r="Q14" i="1"/>
  <c r="P15" i="1"/>
  <c r="P16" i="1"/>
  <c r="P17" i="1"/>
  <c r="P18" i="1"/>
  <c r="P14" i="1"/>
  <c r="Q5" i="1"/>
  <c r="R5" i="1"/>
  <c r="S5" i="1"/>
  <c r="T5" i="1"/>
  <c r="U5" i="1"/>
  <c r="V5" i="1"/>
  <c r="W5" i="1"/>
  <c r="X5" i="1"/>
  <c r="Q6" i="1"/>
  <c r="R6" i="1"/>
  <c r="S6" i="1"/>
  <c r="T6" i="1"/>
  <c r="U6" i="1"/>
  <c r="V6" i="1"/>
  <c r="W6" i="1"/>
  <c r="X6" i="1"/>
  <c r="Q7" i="1"/>
  <c r="R7" i="1"/>
  <c r="S7" i="1"/>
  <c r="T7" i="1"/>
  <c r="U7" i="1"/>
  <c r="V7" i="1"/>
  <c r="W7" i="1"/>
  <c r="X7" i="1"/>
  <c r="Q8" i="1"/>
  <c r="R8" i="1"/>
  <c r="S8" i="1"/>
  <c r="T8" i="1"/>
  <c r="U8" i="1"/>
  <c r="V8" i="1"/>
  <c r="W8" i="1"/>
  <c r="X8" i="1"/>
  <c r="X4" i="1"/>
  <c r="W4" i="1"/>
  <c r="V4" i="1"/>
  <c r="U4" i="1"/>
  <c r="T4" i="1"/>
  <c r="S4" i="1"/>
  <c r="R4" i="1"/>
  <c r="Q4" i="1"/>
  <c r="P5" i="1"/>
  <c r="P7" i="1"/>
  <c r="P8" i="1"/>
  <c r="P4" i="1"/>
  <c r="H635" i="4"/>
  <c r="H634" i="4"/>
  <c r="H633" i="4"/>
  <c r="H632" i="4"/>
  <c r="H631" i="4"/>
  <c r="G635" i="4" l="1"/>
  <c r="G634" i="4"/>
  <c r="G633" i="4"/>
  <c r="G632" i="4"/>
  <c r="G631" i="4"/>
  <c r="F632" i="4"/>
  <c r="F633" i="4"/>
  <c r="F634" i="4"/>
  <c r="F635" i="4"/>
  <c r="F631" i="4"/>
  <c r="U123" i="4" l="1"/>
  <c r="V123" i="4" s="1"/>
  <c r="H154" i="4" s="1"/>
  <c r="U122" i="4"/>
  <c r="V122" i="4" s="1"/>
  <c r="H153" i="4" s="1"/>
  <c r="U121" i="4"/>
  <c r="V121" i="4" s="1"/>
  <c r="H152" i="4" s="1"/>
  <c r="U120" i="4"/>
  <c r="V120" i="4" s="1"/>
  <c r="H171" i="4" s="1"/>
  <c r="U119" i="4"/>
  <c r="V119" i="4" s="1"/>
  <c r="H170" i="4" s="1"/>
  <c r="U118" i="4"/>
  <c r="V118" i="4" s="1"/>
  <c r="H169" i="4" s="1"/>
  <c r="U117" i="4"/>
  <c r="V117" i="4" s="1"/>
  <c r="H168" i="4" s="1"/>
  <c r="U116" i="4"/>
  <c r="V116" i="4" s="1"/>
  <c r="H167" i="4" s="1"/>
  <c r="U115" i="4"/>
  <c r="V115" i="4" s="1"/>
  <c r="H139" i="4" s="1"/>
  <c r="U114" i="4"/>
  <c r="V114" i="4" s="1"/>
  <c r="H138" i="4" s="1"/>
  <c r="U113" i="4"/>
  <c r="V113" i="4" s="1"/>
  <c r="H137" i="4" s="1"/>
  <c r="U112" i="4"/>
  <c r="V112" i="4" s="1"/>
  <c r="G154" i="4" s="1"/>
  <c r="U111" i="4"/>
  <c r="V111" i="4" s="1"/>
  <c r="G153" i="4" s="1"/>
  <c r="U110" i="4"/>
  <c r="V110" i="4" s="1"/>
  <c r="G152" i="4" s="1"/>
  <c r="U109" i="4"/>
  <c r="V109" i="4" s="1"/>
  <c r="G171" i="4" s="1"/>
  <c r="U108" i="4"/>
  <c r="V108" i="4" s="1"/>
  <c r="G170" i="4" s="1"/>
  <c r="U107" i="4"/>
  <c r="V107" i="4" s="1"/>
  <c r="G169" i="4" s="1"/>
  <c r="U106" i="4"/>
  <c r="V106" i="4" s="1"/>
  <c r="G168" i="4" s="1"/>
  <c r="U105" i="4"/>
  <c r="V105" i="4" s="1"/>
  <c r="G167" i="4" s="1"/>
  <c r="U104" i="4"/>
  <c r="V104" i="4" s="1"/>
  <c r="G139" i="4" s="1"/>
  <c r="U103" i="4"/>
  <c r="V103" i="4" s="1"/>
  <c r="G138" i="4" s="1"/>
  <c r="U102" i="4"/>
  <c r="V102" i="4" s="1"/>
  <c r="G137" i="4" s="1"/>
  <c r="U101" i="4"/>
  <c r="V101" i="4" s="1"/>
  <c r="F171" i="4" s="1"/>
  <c r="U100" i="4"/>
  <c r="V100" i="4" s="1"/>
  <c r="F170" i="4" s="1"/>
  <c r="U99" i="4"/>
  <c r="V99" i="4" s="1"/>
  <c r="F169" i="4" s="1"/>
  <c r="U98" i="4"/>
  <c r="V98" i="4" s="1"/>
  <c r="F168" i="4" s="1"/>
  <c r="U97" i="4"/>
  <c r="V97" i="4" s="1"/>
  <c r="F167" i="4" s="1"/>
  <c r="U96" i="4"/>
  <c r="V96" i="4" s="1"/>
  <c r="F139" i="4" s="1"/>
  <c r="U95" i="4"/>
  <c r="V95" i="4" s="1"/>
  <c r="F138" i="4" s="1"/>
  <c r="U94" i="4"/>
  <c r="V94" i="4" s="1"/>
  <c r="F137" i="4" s="1"/>
  <c r="U93" i="4"/>
  <c r="V93" i="4" s="1"/>
  <c r="E139" i="4" s="1"/>
  <c r="U92" i="4"/>
  <c r="V92" i="4" s="1"/>
  <c r="E138" i="4" s="1"/>
  <c r="U91" i="4"/>
  <c r="V91" i="4" s="1"/>
  <c r="E137" i="4" s="1"/>
  <c r="U39" i="4"/>
  <c r="V39" i="4" s="1"/>
  <c r="I69" i="4" s="1"/>
  <c r="U38" i="4"/>
  <c r="V38" i="4" s="1"/>
  <c r="I68" i="4" s="1"/>
  <c r="U37" i="4"/>
  <c r="V37" i="4" s="1"/>
  <c r="I67" i="4" s="1"/>
  <c r="U36" i="4"/>
  <c r="V36" i="4" s="1"/>
  <c r="I86" i="4" s="1"/>
  <c r="U35" i="4"/>
  <c r="V35" i="4" s="1"/>
  <c r="I85" i="4" s="1"/>
  <c r="U34" i="4"/>
  <c r="V34" i="4" s="1"/>
  <c r="I84" i="4" s="1"/>
  <c r="U33" i="4"/>
  <c r="V33" i="4" s="1"/>
  <c r="I83" i="4" s="1"/>
  <c r="U32" i="4"/>
  <c r="V32" i="4" s="1"/>
  <c r="I82" i="4" s="1"/>
  <c r="U31" i="4"/>
  <c r="V31" i="4" s="1"/>
  <c r="I54" i="4" s="1"/>
  <c r="U30" i="4"/>
  <c r="V30" i="4" s="1"/>
  <c r="I53" i="4" s="1"/>
  <c r="U29" i="4"/>
  <c r="V29" i="4" s="1"/>
  <c r="I52" i="4" s="1"/>
  <c r="U28" i="4"/>
  <c r="V28" i="4" s="1"/>
  <c r="H69" i="4" s="1"/>
  <c r="U27" i="4"/>
  <c r="V27" i="4" s="1"/>
  <c r="H68" i="4" s="1"/>
  <c r="U26" i="4"/>
  <c r="V26" i="4" s="1"/>
  <c r="H67" i="4" s="1"/>
  <c r="U25" i="4"/>
  <c r="V25" i="4" s="1"/>
  <c r="H86" i="4" s="1"/>
  <c r="U24" i="4"/>
  <c r="V24" i="4" s="1"/>
  <c r="H85" i="4" s="1"/>
  <c r="U23" i="4"/>
  <c r="V23" i="4" s="1"/>
  <c r="H84" i="4" s="1"/>
  <c r="U22" i="4"/>
  <c r="V22" i="4" s="1"/>
  <c r="H83" i="4" s="1"/>
  <c r="U21" i="4"/>
  <c r="V21" i="4" s="1"/>
  <c r="H82" i="4" s="1"/>
  <c r="U20" i="4"/>
  <c r="V20" i="4" s="1"/>
  <c r="H54" i="4" s="1"/>
  <c r="U19" i="4"/>
  <c r="V19" i="4" s="1"/>
  <c r="H53" i="4" s="1"/>
  <c r="U18" i="4"/>
  <c r="V18" i="4" s="1"/>
  <c r="H52" i="4" s="1"/>
  <c r="U17" i="4"/>
  <c r="V17" i="4" s="1"/>
  <c r="G86" i="4" s="1"/>
  <c r="U16" i="4"/>
  <c r="V16" i="4" s="1"/>
  <c r="G85" i="4" s="1"/>
  <c r="U15" i="4"/>
  <c r="V15" i="4" s="1"/>
  <c r="G84" i="4" s="1"/>
  <c r="U14" i="4"/>
  <c r="V14" i="4" s="1"/>
  <c r="G83" i="4" s="1"/>
  <c r="U13" i="4"/>
  <c r="V13" i="4" s="1"/>
  <c r="G82" i="4" s="1"/>
  <c r="U12" i="4"/>
  <c r="V12" i="4" s="1"/>
  <c r="G54" i="4" s="1"/>
  <c r="U11" i="4"/>
  <c r="V11" i="4" s="1"/>
  <c r="G53" i="4" s="1"/>
  <c r="U10" i="4"/>
  <c r="V10" i="4" s="1"/>
  <c r="G52" i="4" s="1"/>
  <c r="U9" i="4"/>
  <c r="V9" i="4" s="1"/>
  <c r="F54" i="4" s="1"/>
  <c r="U8" i="4"/>
  <c r="V8" i="4" s="1"/>
  <c r="F53" i="4" s="1"/>
  <c r="U7" i="4"/>
  <c r="V7" i="4" s="1"/>
  <c r="F52" i="4" s="1"/>
  <c r="N39" i="4" l="1"/>
  <c r="O39" i="4" s="1"/>
  <c r="I64" i="4" s="1"/>
  <c r="N38" i="4"/>
  <c r="O38" i="4" s="1"/>
  <c r="I63" i="4" s="1"/>
  <c r="N37" i="4"/>
  <c r="O37" i="4" s="1"/>
  <c r="I62" i="4" s="1"/>
  <c r="N36" i="4"/>
  <c r="O36" i="4" s="1"/>
  <c r="I81" i="4" s="1"/>
  <c r="N35" i="4"/>
  <c r="O35" i="4" s="1"/>
  <c r="I80" i="4" s="1"/>
  <c r="N34" i="4"/>
  <c r="O34" i="4" s="1"/>
  <c r="I79" i="4" s="1"/>
  <c r="N33" i="4"/>
  <c r="O33" i="4" s="1"/>
  <c r="I78" i="4" s="1"/>
  <c r="N32" i="4"/>
  <c r="O32" i="4" s="1"/>
  <c r="I77" i="4" s="1"/>
  <c r="N31" i="4"/>
  <c r="O31" i="4" s="1"/>
  <c r="I49" i="4" s="1"/>
  <c r="N30" i="4"/>
  <c r="O30" i="4" s="1"/>
  <c r="I48" i="4" s="1"/>
  <c r="N29" i="4"/>
  <c r="O29" i="4" s="1"/>
  <c r="I47" i="4" s="1"/>
  <c r="N28" i="4"/>
  <c r="O28" i="4" s="1"/>
  <c r="H64" i="4" s="1"/>
  <c r="N27" i="4"/>
  <c r="O27" i="4" s="1"/>
  <c r="H63" i="4" s="1"/>
  <c r="N26" i="4"/>
  <c r="O26" i="4" s="1"/>
  <c r="H62" i="4" s="1"/>
  <c r="N25" i="4"/>
  <c r="O25" i="4" s="1"/>
  <c r="H81" i="4" s="1"/>
  <c r="N24" i="4"/>
  <c r="O24" i="4" s="1"/>
  <c r="H80" i="4" s="1"/>
  <c r="N23" i="4"/>
  <c r="O23" i="4" s="1"/>
  <c r="H79" i="4" s="1"/>
  <c r="N22" i="4"/>
  <c r="O22" i="4" s="1"/>
  <c r="H78" i="4" s="1"/>
  <c r="N21" i="4"/>
  <c r="O21" i="4" s="1"/>
  <c r="H77" i="4" s="1"/>
  <c r="N20" i="4"/>
  <c r="O20" i="4" s="1"/>
  <c r="H49" i="4" s="1"/>
  <c r="N19" i="4"/>
  <c r="O19" i="4" s="1"/>
  <c r="H48" i="4" s="1"/>
  <c r="N18" i="4"/>
  <c r="O18" i="4" s="1"/>
  <c r="H47" i="4" s="1"/>
  <c r="N17" i="4"/>
  <c r="O17" i="4" s="1"/>
  <c r="G81" i="4" s="1"/>
  <c r="N16" i="4"/>
  <c r="O16" i="4" s="1"/>
  <c r="G80" i="4" s="1"/>
  <c r="N15" i="4"/>
  <c r="O15" i="4" s="1"/>
  <c r="G79" i="4" s="1"/>
  <c r="N14" i="4"/>
  <c r="O14" i="4" s="1"/>
  <c r="G78" i="4" s="1"/>
  <c r="N13" i="4"/>
  <c r="O13" i="4" s="1"/>
  <c r="G77" i="4" s="1"/>
  <c r="N12" i="4"/>
  <c r="O12" i="4" s="1"/>
  <c r="G49" i="4" s="1"/>
  <c r="N11" i="4"/>
  <c r="O11" i="4" s="1"/>
  <c r="G48" i="4" s="1"/>
  <c r="N10" i="4"/>
  <c r="O10" i="4" s="1"/>
  <c r="G47" i="4" s="1"/>
  <c r="N9" i="4"/>
  <c r="O9" i="4" s="1"/>
  <c r="F49" i="4" s="1"/>
  <c r="N8" i="4"/>
  <c r="O8" i="4" s="1"/>
  <c r="F48" i="4" s="1"/>
  <c r="N7" i="4"/>
  <c r="O7" i="4" s="1"/>
  <c r="F47" i="4" s="1"/>
  <c r="N123" i="4"/>
  <c r="O123" i="4" s="1"/>
  <c r="H149" i="4" s="1"/>
  <c r="N122" i="4"/>
  <c r="O122" i="4" s="1"/>
  <c r="H148" i="4" s="1"/>
  <c r="N121" i="4"/>
  <c r="O121" i="4" s="1"/>
  <c r="H147" i="4" s="1"/>
  <c r="N120" i="4"/>
  <c r="O120" i="4" s="1"/>
  <c r="H166" i="4" s="1"/>
  <c r="N119" i="4"/>
  <c r="O119" i="4" s="1"/>
  <c r="H165" i="4" s="1"/>
  <c r="N118" i="4"/>
  <c r="O118" i="4" s="1"/>
  <c r="H164" i="4" s="1"/>
  <c r="N117" i="4"/>
  <c r="O117" i="4" s="1"/>
  <c r="H163" i="4" s="1"/>
  <c r="N116" i="4"/>
  <c r="O116" i="4" s="1"/>
  <c r="H162" i="4" s="1"/>
  <c r="N115" i="4"/>
  <c r="O115" i="4" s="1"/>
  <c r="H134" i="4" s="1"/>
  <c r="N114" i="4"/>
  <c r="O114" i="4" s="1"/>
  <c r="H133" i="4" s="1"/>
  <c r="N113" i="4"/>
  <c r="O113" i="4" s="1"/>
  <c r="H132" i="4" s="1"/>
  <c r="N112" i="4"/>
  <c r="O112" i="4" s="1"/>
  <c r="G149" i="4" s="1"/>
  <c r="N111" i="4"/>
  <c r="O111" i="4" s="1"/>
  <c r="G148" i="4" s="1"/>
  <c r="N110" i="4"/>
  <c r="O110" i="4" s="1"/>
  <c r="G147" i="4" s="1"/>
  <c r="N109" i="4"/>
  <c r="O109" i="4" s="1"/>
  <c r="G166" i="4" s="1"/>
  <c r="N108" i="4"/>
  <c r="O108" i="4" s="1"/>
  <c r="G165" i="4" s="1"/>
  <c r="N107" i="4"/>
  <c r="O107" i="4" s="1"/>
  <c r="G164" i="4" s="1"/>
  <c r="N106" i="4"/>
  <c r="O106" i="4" s="1"/>
  <c r="G163" i="4" s="1"/>
  <c r="N105" i="4"/>
  <c r="O105" i="4" s="1"/>
  <c r="G162" i="4" s="1"/>
  <c r="N104" i="4"/>
  <c r="O104" i="4" s="1"/>
  <c r="G134" i="4" s="1"/>
  <c r="N103" i="4"/>
  <c r="O103" i="4" s="1"/>
  <c r="G133" i="4" s="1"/>
  <c r="N102" i="4"/>
  <c r="O102" i="4" s="1"/>
  <c r="G132" i="4" s="1"/>
  <c r="N101" i="4"/>
  <c r="O101" i="4" s="1"/>
  <c r="F166" i="4" s="1"/>
  <c r="N100" i="4"/>
  <c r="O100" i="4" s="1"/>
  <c r="F165" i="4" s="1"/>
  <c r="N99" i="4"/>
  <c r="O99" i="4" s="1"/>
  <c r="F164" i="4" s="1"/>
  <c r="N98" i="4"/>
  <c r="O98" i="4" s="1"/>
  <c r="F163" i="4" s="1"/>
  <c r="N97" i="4"/>
  <c r="O97" i="4" s="1"/>
  <c r="F162" i="4" s="1"/>
  <c r="N96" i="4"/>
  <c r="O96" i="4" s="1"/>
  <c r="F134" i="4" s="1"/>
  <c r="N95" i="4"/>
  <c r="O95" i="4" s="1"/>
  <c r="F133" i="4" s="1"/>
  <c r="N94" i="4"/>
  <c r="O94" i="4" s="1"/>
  <c r="F132" i="4" s="1"/>
  <c r="N93" i="4"/>
  <c r="O93" i="4" s="1"/>
  <c r="E134" i="4" s="1"/>
  <c r="N92" i="4"/>
  <c r="O92" i="4" s="1"/>
  <c r="E133" i="4" s="1"/>
  <c r="N91" i="4"/>
  <c r="O91" i="4" s="1"/>
  <c r="E132" i="4" s="1"/>
  <c r="G123" i="4" l="1"/>
  <c r="H123" i="4" s="1"/>
  <c r="H144" i="4" s="1"/>
  <c r="G122" i="4"/>
  <c r="H122" i="4" s="1"/>
  <c r="H143" i="4" s="1"/>
  <c r="G121" i="4"/>
  <c r="H121" i="4" s="1"/>
  <c r="H142" i="4" s="1"/>
  <c r="G120" i="4"/>
  <c r="H120" i="4" s="1"/>
  <c r="H161" i="4" s="1"/>
  <c r="G119" i="4"/>
  <c r="H119" i="4" s="1"/>
  <c r="H160" i="4" s="1"/>
  <c r="G118" i="4"/>
  <c r="H118" i="4" s="1"/>
  <c r="H159" i="4" s="1"/>
  <c r="G117" i="4"/>
  <c r="H117" i="4" s="1"/>
  <c r="H158" i="4" s="1"/>
  <c r="G116" i="4"/>
  <c r="H116" i="4" s="1"/>
  <c r="H157" i="4" s="1"/>
  <c r="G115" i="4"/>
  <c r="H115" i="4" s="1"/>
  <c r="H129" i="4" s="1"/>
  <c r="G114" i="4"/>
  <c r="H114" i="4" s="1"/>
  <c r="H128" i="4" s="1"/>
  <c r="G113" i="4"/>
  <c r="H113" i="4" s="1"/>
  <c r="H127" i="4" s="1"/>
  <c r="G112" i="4"/>
  <c r="H112" i="4" s="1"/>
  <c r="G144" i="4" s="1"/>
  <c r="G111" i="4"/>
  <c r="H111" i="4" s="1"/>
  <c r="G143" i="4" s="1"/>
  <c r="G110" i="4"/>
  <c r="H110" i="4" s="1"/>
  <c r="G142" i="4" s="1"/>
  <c r="G109" i="4"/>
  <c r="H109" i="4" s="1"/>
  <c r="G161" i="4" s="1"/>
  <c r="G108" i="4"/>
  <c r="H108" i="4" s="1"/>
  <c r="G160" i="4" s="1"/>
  <c r="G107" i="4"/>
  <c r="H107" i="4" s="1"/>
  <c r="G159" i="4" s="1"/>
  <c r="G106" i="4"/>
  <c r="H106" i="4" s="1"/>
  <c r="G158" i="4" s="1"/>
  <c r="G105" i="4"/>
  <c r="H105" i="4" s="1"/>
  <c r="G157" i="4" s="1"/>
  <c r="G104" i="4"/>
  <c r="H104" i="4" s="1"/>
  <c r="G129" i="4" s="1"/>
  <c r="G103" i="4"/>
  <c r="H103" i="4" s="1"/>
  <c r="G128" i="4" s="1"/>
  <c r="G102" i="4"/>
  <c r="H102" i="4" s="1"/>
  <c r="G127" i="4" s="1"/>
  <c r="G101" i="4"/>
  <c r="H101" i="4" s="1"/>
  <c r="F161" i="4" s="1"/>
  <c r="G100" i="4"/>
  <c r="H100" i="4" s="1"/>
  <c r="F160" i="4" s="1"/>
  <c r="G99" i="4"/>
  <c r="H99" i="4" s="1"/>
  <c r="F159" i="4" s="1"/>
  <c r="G98" i="4"/>
  <c r="H98" i="4" s="1"/>
  <c r="F158" i="4" s="1"/>
  <c r="G97" i="4"/>
  <c r="H97" i="4" s="1"/>
  <c r="F157" i="4" s="1"/>
  <c r="G96" i="4"/>
  <c r="H96" i="4" s="1"/>
  <c r="F129" i="4" s="1"/>
  <c r="G95" i="4"/>
  <c r="H95" i="4" s="1"/>
  <c r="F128" i="4" s="1"/>
  <c r="G94" i="4"/>
  <c r="H94" i="4" s="1"/>
  <c r="F127" i="4" s="1"/>
  <c r="G93" i="4"/>
  <c r="H93" i="4" s="1"/>
  <c r="E129" i="4" s="1"/>
  <c r="G92" i="4"/>
  <c r="H92" i="4" s="1"/>
  <c r="E128" i="4" s="1"/>
  <c r="G91" i="4"/>
  <c r="H91" i="4" s="1"/>
  <c r="E127" i="4" s="1"/>
  <c r="G39" i="4"/>
  <c r="H39" i="4" s="1"/>
  <c r="I59" i="4" s="1"/>
  <c r="G38" i="4"/>
  <c r="H38" i="4" s="1"/>
  <c r="I58" i="4" s="1"/>
  <c r="G37" i="4"/>
  <c r="H37" i="4" s="1"/>
  <c r="I57" i="4" s="1"/>
  <c r="G36" i="4"/>
  <c r="H36" i="4" s="1"/>
  <c r="I76" i="4" s="1"/>
  <c r="G35" i="4"/>
  <c r="H35" i="4" s="1"/>
  <c r="I75" i="4" s="1"/>
  <c r="G34" i="4"/>
  <c r="H34" i="4" s="1"/>
  <c r="I74" i="4" s="1"/>
  <c r="G33" i="4"/>
  <c r="H33" i="4" s="1"/>
  <c r="I73" i="4" s="1"/>
  <c r="G32" i="4"/>
  <c r="H32" i="4" s="1"/>
  <c r="I72" i="4" s="1"/>
  <c r="G31" i="4"/>
  <c r="H31" i="4" s="1"/>
  <c r="I44" i="4" s="1"/>
  <c r="G30" i="4"/>
  <c r="H30" i="4" s="1"/>
  <c r="I43" i="4" s="1"/>
  <c r="G29" i="4"/>
  <c r="H29" i="4" s="1"/>
  <c r="I42" i="4" s="1"/>
  <c r="G28" i="4"/>
  <c r="H28" i="4" s="1"/>
  <c r="H59" i="4" s="1"/>
  <c r="G27" i="4"/>
  <c r="H27" i="4" s="1"/>
  <c r="H58" i="4" s="1"/>
  <c r="G26" i="4"/>
  <c r="H26" i="4" s="1"/>
  <c r="H57" i="4" s="1"/>
  <c r="G25" i="4"/>
  <c r="H25" i="4" s="1"/>
  <c r="H76" i="4" s="1"/>
  <c r="G24" i="4"/>
  <c r="H24" i="4" s="1"/>
  <c r="H75" i="4" s="1"/>
  <c r="G23" i="4"/>
  <c r="H23" i="4" s="1"/>
  <c r="H74" i="4" s="1"/>
  <c r="G22" i="4"/>
  <c r="H22" i="4" s="1"/>
  <c r="H73" i="4" s="1"/>
  <c r="G21" i="4"/>
  <c r="H21" i="4" s="1"/>
  <c r="H72" i="4" s="1"/>
  <c r="G20" i="4"/>
  <c r="H20" i="4" s="1"/>
  <c r="H44" i="4" s="1"/>
  <c r="G19" i="4"/>
  <c r="H19" i="4" s="1"/>
  <c r="H43" i="4" s="1"/>
  <c r="G18" i="4"/>
  <c r="H18" i="4" s="1"/>
  <c r="H42" i="4" s="1"/>
  <c r="G17" i="4"/>
  <c r="H17" i="4" s="1"/>
  <c r="G76" i="4" s="1"/>
  <c r="G16" i="4"/>
  <c r="H16" i="4" s="1"/>
  <c r="G75" i="4" s="1"/>
  <c r="G15" i="4"/>
  <c r="H15" i="4" s="1"/>
  <c r="G74" i="4" s="1"/>
  <c r="G14" i="4"/>
  <c r="H14" i="4" s="1"/>
  <c r="G73" i="4" s="1"/>
  <c r="G13" i="4"/>
  <c r="H13" i="4" s="1"/>
  <c r="G72" i="4" s="1"/>
  <c r="G12" i="4"/>
  <c r="H12" i="4" s="1"/>
  <c r="G44" i="4" s="1"/>
  <c r="G11" i="4"/>
  <c r="H11" i="4" s="1"/>
  <c r="G43" i="4" s="1"/>
  <c r="G10" i="4"/>
  <c r="H10" i="4" s="1"/>
  <c r="G42" i="4" s="1"/>
  <c r="G9" i="4"/>
  <c r="H9" i="4" s="1"/>
  <c r="F44" i="4" s="1"/>
  <c r="G8" i="4"/>
  <c r="H8" i="4" s="1"/>
  <c r="F43" i="4" s="1"/>
  <c r="G7" i="4"/>
  <c r="H7" i="4" s="1"/>
  <c r="F42" i="4" s="1"/>
  <c r="G122" i="3"/>
  <c r="H122" i="3" s="1"/>
  <c r="I142" i="3" s="1"/>
  <c r="G121" i="3"/>
  <c r="H121" i="3" s="1"/>
  <c r="I141" i="3" s="1"/>
  <c r="G120" i="3"/>
  <c r="H120" i="3" s="1"/>
  <c r="I140" i="3" s="1"/>
  <c r="G119" i="3"/>
  <c r="H119" i="3" s="1"/>
  <c r="I159" i="3" s="1"/>
  <c r="G118" i="3"/>
  <c r="H118" i="3" s="1"/>
  <c r="I158" i="3" s="1"/>
  <c r="G117" i="3"/>
  <c r="H117" i="3" s="1"/>
  <c r="I157" i="3" s="1"/>
  <c r="G116" i="3"/>
  <c r="H116" i="3" s="1"/>
  <c r="I156" i="3" s="1"/>
  <c r="G115" i="3"/>
  <c r="H115" i="3" s="1"/>
  <c r="I155" i="3" s="1"/>
  <c r="G114" i="3"/>
  <c r="H114" i="3" s="1"/>
  <c r="I127" i="3" s="1"/>
  <c r="G113" i="3"/>
  <c r="H113" i="3" s="1"/>
  <c r="I126" i="3" s="1"/>
  <c r="G112" i="3"/>
  <c r="H112" i="3" s="1"/>
  <c r="I125" i="3" s="1"/>
  <c r="G111" i="3"/>
  <c r="H111" i="3" s="1"/>
  <c r="H142" i="3" s="1"/>
  <c r="G110" i="3"/>
  <c r="H110" i="3" s="1"/>
  <c r="H141" i="3" s="1"/>
  <c r="G109" i="3"/>
  <c r="H109" i="3" s="1"/>
  <c r="H140" i="3" s="1"/>
  <c r="G108" i="3"/>
  <c r="H108" i="3" s="1"/>
  <c r="H159" i="3" s="1"/>
  <c r="G107" i="3"/>
  <c r="H107" i="3" s="1"/>
  <c r="H158" i="3" s="1"/>
  <c r="G106" i="3"/>
  <c r="H106" i="3" s="1"/>
  <c r="H157" i="3" s="1"/>
  <c r="G105" i="3"/>
  <c r="H105" i="3" s="1"/>
  <c r="H156" i="3" s="1"/>
  <c r="G104" i="3"/>
  <c r="H104" i="3" s="1"/>
  <c r="H155" i="3" s="1"/>
  <c r="G103" i="3"/>
  <c r="H103" i="3" s="1"/>
  <c r="H127" i="3" s="1"/>
  <c r="G102" i="3"/>
  <c r="H102" i="3" s="1"/>
  <c r="H126" i="3" s="1"/>
  <c r="G101" i="3"/>
  <c r="H101" i="3" s="1"/>
  <c r="H125" i="3" s="1"/>
  <c r="G100" i="3"/>
  <c r="H100" i="3" s="1"/>
  <c r="G159" i="3" s="1"/>
  <c r="G99" i="3"/>
  <c r="H99" i="3" s="1"/>
  <c r="G158" i="3" s="1"/>
  <c r="G98" i="3"/>
  <c r="H98" i="3" s="1"/>
  <c r="G157" i="3" s="1"/>
  <c r="G97" i="3"/>
  <c r="H97" i="3" s="1"/>
  <c r="G156" i="3" s="1"/>
  <c r="G96" i="3"/>
  <c r="H96" i="3" s="1"/>
  <c r="G155" i="3" s="1"/>
  <c r="G95" i="3"/>
  <c r="H95" i="3" s="1"/>
  <c r="G127" i="3" s="1"/>
  <c r="G94" i="3"/>
  <c r="H94" i="3" s="1"/>
  <c r="G126" i="3" s="1"/>
  <c r="G93" i="3"/>
  <c r="H93" i="3" s="1"/>
  <c r="G125" i="3" s="1"/>
  <c r="G92" i="3"/>
  <c r="H92" i="3" s="1"/>
  <c r="F127" i="3" s="1"/>
  <c r="G91" i="3"/>
  <c r="H91" i="3" s="1"/>
  <c r="F126" i="3" s="1"/>
  <c r="G90" i="3"/>
  <c r="H90" i="3" s="1"/>
  <c r="F125" i="3" s="1"/>
  <c r="N122" i="3" l="1"/>
  <c r="O122" i="3" s="1"/>
  <c r="I147" i="3" s="1"/>
  <c r="N121" i="3"/>
  <c r="O121" i="3" s="1"/>
  <c r="I146" i="3" s="1"/>
  <c r="N120" i="3"/>
  <c r="O120" i="3" s="1"/>
  <c r="I145" i="3" s="1"/>
  <c r="N119" i="3"/>
  <c r="O119" i="3" s="1"/>
  <c r="I164" i="3" s="1"/>
  <c r="N118" i="3"/>
  <c r="O118" i="3" s="1"/>
  <c r="I163" i="3" s="1"/>
  <c r="N117" i="3"/>
  <c r="O117" i="3" s="1"/>
  <c r="I162" i="3" s="1"/>
  <c r="N116" i="3"/>
  <c r="O116" i="3" s="1"/>
  <c r="I161" i="3" s="1"/>
  <c r="N115" i="3"/>
  <c r="O115" i="3" s="1"/>
  <c r="I160" i="3" s="1"/>
  <c r="N114" i="3"/>
  <c r="O114" i="3" s="1"/>
  <c r="I132" i="3" s="1"/>
  <c r="N113" i="3"/>
  <c r="O113" i="3" s="1"/>
  <c r="I131" i="3" s="1"/>
  <c r="N112" i="3"/>
  <c r="O112" i="3" s="1"/>
  <c r="I130" i="3" s="1"/>
  <c r="N111" i="3"/>
  <c r="O111" i="3" s="1"/>
  <c r="H147" i="3" s="1"/>
  <c r="N110" i="3"/>
  <c r="O110" i="3" s="1"/>
  <c r="H146" i="3" s="1"/>
  <c r="N109" i="3"/>
  <c r="O109" i="3" s="1"/>
  <c r="H145" i="3" s="1"/>
  <c r="N108" i="3"/>
  <c r="O108" i="3" s="1"/>
  <c r="H164" i="3" s="1"/>
  <c r="N107" i="3"/>
  <c r="O107" i="3" s="1"/>
  <c r="H163" i="3" s="1"/>
  <c r="N106" i="3"/>
  <c r="O106" i="3" s="1"/>
  <c r="H162" i="3" s="1"/>
  <c r="N105" i="3"/>
  <c r="O105" i="3" s="1"/>
  <c r="H161" i="3" s="1"/>
  <c r="N104" i="3"/>
  <c r="O104" i="3" s="1"/>
  <c r="H160" i="3" s="1"/>
  <c r="N103" i="3"/>
  <c r="O103" i="3" s="1"/>
  <c r="H132" i="3" s="1"/>
  <c r="N102" i="3"/>
  <c r="O102" i="3" s="1"/>
  <c r="H131" i="3" s="1"/>
  <c r="N101" i="3"/>
  <c r="O101" i="3" s="1"/>
  <c r="H130" i="3" s="1"/>
  <c r="N100" i="3"/>
  <c r="O100" i="3" s="1"/>
  <c r="G164" i="3" s="1"/>
  <c r="N99" i="3"/>
  <c r="O99" i="3" s="1"/>
  <c r="G163" i="3" s="1"/>
  <c r="N98" i="3"/>
  <c r="O98" i="3" s="1"/>
  <c r="G162" i="3" s="1"/>
  <c r="N97" i="3"/>
  <c r="O97" i="3" s="1"/>
  <c r="G161" i="3" s="1"/>
  <c r="N96" i="3"/>
  <c r="O96" i="3" s="1"/>
  <c r="G160" i="3" s="1"/>
  <c r="N95" i="3"/>
  <c r="O95" i="3" s="1"/>
  <c r="G132" i="3" s="1"/>
  <c r="N94" i="3"/>
  <c r="O94" i="3" s="1"/>
  <c r="G131" i="3" s="1"/>
  <c r="N93" i="3"/>
  <c r="O93" i="3" s="1"/>
  <c r="G130" i="3" s="1"/>
  <c r="N92" i="3"/>
  <c r="O92" i="3" s="1"/>
  <c r="F132" i="3" s="1"/>
  <c r="N91" i="3"/>
  <c r="O91" i="3" s="1"/>
  <c r="F131" i="3" s="1"/>
  <c r="N90" i="3"/>
  <c r="O90" i="3" s="1"/>
  <c r="F130" i="3" s="1"/>
  <c r="U98" i="3" l="1"/>
  <c r="V98" i="3" s="1"/>
  <c r="G167" i="3" s="1"/>
  <c r="U122" i="3"/>
  <c r="V122" i="3" s="1"/>
  <c r="I152" i="3" s="1"/>
  <c r="U121" i="3"/>
  <c r="V121" i="3" s="1"/>
  <c r="I151" i="3" s="1"/>
  <c r="U120" i="3"/>
  <c r="V120" i="3" s="1"/>
  <c r="I150" i="3" s="1"/>
  <c r="U119" i="3"/>
  <c r="V119" i="3" s="1"/>
  <c r="I169" i="3" s="1"/>
  <c r="U118" i="3"/>
  <c r="V118" i="3" s="1"/>
  <c r="I168" i="3" s="1"/>
  <c r="U117" i="3"/>
  <c r="V117" i="3" s="1"/>
  <c r="I167" i="3" s="1"/>
  <c r="U116" i="3"/>
  <c r="V116" i="3" s="1"/>
  <c r="I166" i="3" s="1"/>
  <c r="U115" i="3"/>
  <c r="V115" i="3" s="1"/>
  <c r="I165" i="3" s="1"/>
  <c r="U114" i="3"/>
  <c r="V114" i="3" s="1"/>
  <c r="I137" i="3" s="1"/>
  <c r="U113" i="3"/>
  <c r="V113" i="3" s="1"/>
  <c r="I136" i="3" s="1"/>
  <c r="U112" i="3"/>
  <c r="V112" i="3" s="1"/>
  <c r="I135" i="3" s="1"/>
  <c r="U111" i="3"/>
  <c r="V111" i="3" s="1"/>
  <c r="H152" i="3" s="1"/>
  <c r="U110" i="3"/>
  <c r="V110" i="3" s="1"/>
  <c r="H151" i="3" s="1"/>
  <c r="U109" i="3"/>
  <c r="V109" i="3" s="1"/>
  <c r="H150" i="3" s="1"/>
  <c r="U108" i="3"/>
  <c r="V108" i="3" s="1"/>
  <c r="H169" i="3" s="1"/>
  <c r="U107" i="3"/>
  <c r="V107" i="3" s="1"/>
  <c r="H168" i="3" s="1"/>
  <c r="U106" i="3"/>
  <c r="V106" i="3" s="1"/>
  <c r="H167" i="3" s="1"/>
  <c r="U105" i="3"/>
  <c r="V105" i="3" s="1"/>
  <c r="H166" i="3" s="1"/>
  <c r="U104" i="3"/>
  <c r="V104" i="3" s="1"/>
  <c r="H165" i="3" s="1"/>
  <c r="U103" i="3"/>
  <c r="V103" i="3" s="1"/>
  <c r="H137" i="3" s="1"/>
  <c r="U102" i="3"/>
  <c r="V102" i="3" s="1"/>
  <c r="H136" i="3" s="1"/>
  <c r="U101" i="3"/>
  <c r="V101" i="3" s="1"/>
  <c r="H135" i="3" s="1"/>
  <c r="U100" i="3"/>
  <c r="V100" i="3" s="1"/>
  <c r="G169" i="3" s="1"/>
  <c r="U99" i="3"/>
  <c r="V99" i="3" s="1"/>
  <c r="G168" i="3" s="1"/>
  <c r="U97" i="3"/>
  <c r="V97" i="3" s="1"/>
  <c r="G166" i="3" s="1"/>
  <c r="U96" i="3"/>
  <c r="V96" i="3" s="1"/>
  <c r="G165" i="3" s="1"/>
  <c r="U95" i="3"/>
  <c r="V95" i="3" s="1"/>
  <c r="G137" i="3" s="1"/>
  <c r="U94" i="3"/>
  <c r="V94" i="3" s="1"/>
  <c r="G136" i="3" s="1"/>
  <c r="U93" i="3"/>
  <c r="V93" i="3" s="1"/>
  <c r="G135" i="3" s="1"/>
  <c r="U92" i="3"/>
  <c r="V92" i="3" s="1"/>
  <c r="F137" i="3" s="1"/>
  <c r="U91" i="3"/>
  <c r="V91" i="3" s="1"/>
  <c r="F136" i="3" s="1"/>
  <c r="U90" i="3"/>
  <c r="V90" i="3" s="1"/>
  <c r="F135" i="3" s="1"/>
  <c r="U37" i="3"/>
  <c r="V37" i="3" s="1"/>
  <c r="I67" i="3" s="1"/>
  <c r="U36" i="3"/>
  <c r="V36" i="3" s="1"/>
  <c r="I66" i="3" s="1"/>
  <c r="U35" i="3"/>
  <c r="V35" i="3" s="1"/>
  <c r="I65" i="3" s="1"/>
  <c r="U34" i="3"/>
  <c r="V34" i="3" s="1"/>
  <c r="I84" i="3" s="1"/>
  <c r="U33" i="3"/>
  <c r="V33" i="3" s="1"/>
  <c r="I83" i="3" s="1"/>
  <c r="U32" i="3"/>
  <c r="V32" i="3" s="1"/>
  <c r="I82" i="3" s="1"/>
  <c r="U31" i="3"/>
  <c r="V31" i="3" s="1"/>
  <c r="I81" i="3" s="1"/>
  <c r="U30" i="3"/>
  <c r="V30" i="3" s="1"/>
  <c r="I80" i="3" s="1"/>
  <c r="U29" i="3"/>
  <c r="V29" i="3" s="1"/>
  <c r="I52" i="3" s="1"/>
  <c r="U28" i="3"/>
  <c r="V28" i="3" s="1"/>
  <c r="I51" i="3" s="1"/>
  <c r="U27" i="3"/>
  <c r="V27" i="3" s="1"/>
  <c r="I50" i="3" s="1"/>
  <c r="U26" i="3"/>
  <c r="V26" i="3" s="1"/>
  <c r="H67" i="3" s="1"/>
  <c r="U25" i="3"/>
  <c r="V25" i="3" s="1"/>
  <c r="H66" i="3" s="1"/>
  <c r="U24" i="3"/>
  <c r="V24" i="3" s="1"/>
  <c r="H65" i="3" s="1"/>
  <c r="U23" i="3"/>
  <c r="V23" i="3" s="1"/>
  <c r="H84" i="3" s="1"/>
  <c r="U22" i="3"/>
  <c r="V22" i="3" s="1"/>
  <c r="H83" i="3" s="1"/>
  <c r="U21" i="3"/>
  <c r="V21" i="3" s="1"/>
  <c r="H82" i="3" s="1"/>
  <c r="U20" i="3"/>
  <c r="V20" i="3" s="1"/>
  <c r="H81" i="3" s="1"/>
  <c r="U19" i="3"/>
  <c r="V19" i="3" s="1"/>
  <c r="H80" i="3" s="1"/>
  <c r="U18" i="3"/>
  <c r="V18" i="3" s="1"/>
  <c r="H52" i="3" s="1"/>
  <c r="U17" i="3"/>
  <c r="V17" i="3" s="1"/>
  <c r="H51" i="3" s="1"/>
  <c r="U16" i="3"/>
  <c r="V16" i="3" s="1"/>
  <c r="H50" i="3" s="1"/>
  <c r="U15" i="3"/>
  <c r="V15" i="3" s="1"/>
  <c r="G84" i="3" s="1"/>
  <c r="U14" i="3"/>
  <c r="V14" i="3" s="1"/>
  <c r="G83" i="3" s="1"/>
  <c r="U13" i="3"/>
  <c r="V13" i="3" s="1"/>
  <c r="G82" i="3" s="1"/>
  <c r="U12" i="3"/>
  <c r="V12" i="3" s="1"/>
  <c r="G81" i="3" s="1"/>
  <c r="U11" i="3"/>
  <c r="V11" i="3" s="1"/>
  <c r="G80" i="3" s="1"/>
  <c r="U10" i="3"/>
  <c r="V10" i="3" s="1"/>
  <c r="G52" i="3" s="1"/>
  <c r="U9" i="3"/>
  <c r="V9" i="3" s="1"/>
  <c r="G51" i="3" s="1"/>
  <c r="U8" i="3"/>
  <c r="V8" i="3" s="1"/>
  <c r="G50" i="3" s="1"/>
  <c r="U7" i="3"/>
  <c r="V7" i="3" s="1"/>
  <c r="F52" i="3" s="1"/>
  <c r="U6" i="3"/>
  <c r="V6" i="3" s="1"/>
  <c r="F51" i="3" s="1"/>
  <c r="U5" i="3"/>
  <c r="V5" i="3" s="1"/>
  <c r="F50" i="3" s="1"/>
  <c r="N37" i="3" l="1"/>
  <c r="O37" i="3" s="1"/>
  <c r="I62" i="3" s="1"/>
  <c r="N36" i="3"/>
  <c r="O36" i="3" s="1"/>
  <c r="I61" i="3" s="1"/>
  <c r="N35" i="3"/>
  <c r="O35" i="3" s="1"/>
  <c r="I60" i="3" s="1"/>
  <c r="N34" i="3"/>
  <c r="O34" i="3" s="1"/>
  <c r="I79" i="3" s="1"/>
  <c r="N33" i="3"/>
  <c r="O33" i="3" s="1"/>
  <c r="I78" i="3" s="1"/>
  <c r="N32" i="3"/>
  <c r="O32" i="3" s="1"/>
  <c r="I77" i="3" s="1"/>
  <c r="N31" i="3"/>
  <c r="O31" i="3" s="1"/>
  <c r="I76" i="3" s="1"/>
  <c r="N30" i="3"/>
  <c r="O30" i="3" s="1"/>
  <c r="I75" i="3" s="1"/>
  <c r="N29" i="3"/>
  <c r="O29" i="3" s="1"/>
  <c r="I47" i="3" s="1"/>
  <c r="N28" i="3"/>
  <c r="O28" i="3" s="1"/>
  <c r="I46" i="3" s="1"/>
  <c r="N27" i="3"/>
  <c r="O27" i="3" s="1"/>
  <c r="I45" i="3" s="1"/>
  <c r="N26" i="3"/>
  <c r="O26" i="3" s="1"/>
  <c r="H62" i="3" s="1"/>
  <c r="N25" i="3"/>
  <c r="O25" i="3" s="1"/>
  <c r="H61" i="3" s="1"/>
  <c r="N24" i="3"/>
  <c r="O24" i="3" s="1"/>
  <c r="H60" i="3" s="1"/>
  <c r="N23" i="3"/>
  <c r="O23" i="3" s="1"/>
  <c r="H79" i="3" s="1"/>
  <c r="N22" i="3"/>
  <c r="O22" i="3" s="1"/>
  <c r="H78" i="3" s="1"/>
  <c r="N21" i="3"/>
  <c r="O21" i="3" s="1"/>
  <c r="H77" i="3" s="1"/>
  <c r="N20" i="3"/>
  <c r="O20" i="3" s="1"/>
  <c r="H76" i="3" s="1"/>
  <c r="N19" i="3"/>
  <c r="O19" i="3" s="1"/>
  <c r="H75" i="3" s="1"/>
  <c r="N18" i="3"/>
  <c r="O18" i="3" s="1"/>
  <c r="H47" i="3" s="1"/>
  <c r="N17" i="3"/>
  <c r="O17" i="3" s="1"/>
  <c r="H46" i="3" s="1"/>
  <c r="N16" i="3"/>
  <c r="O16" i="3" s="1"/>
  <c r="H45" i="3" s="1"/>
  <c r="N15" i="3"/>
  <c r="O15" i="3" s="1"/>
  <c r="G79" i="3" s="1"/>
  <c r="N14" i="3"/>
  <c r="O14" i="3" s="1"/>
  <c r="G78" i="3" s="1"/>
  <c r="N13" i="3"/>
  <c r="O13" i="3" s="1"/>
  <c r="G77" i="3" s="1"/>
  <c r="N12" i="3"/>
  <c r="O12" i="3" s="1"/>
  <c r="G76" i="3" s="1"/>
  <c r="N11" i="3"/>
  <c r="O11" i="3" s="1"/>
  <c r="G75" i="3" s="1"/>
  <c r="N10" i="3"/>
  <c r="O10" i="3" s="1"/>
  <c r="G47" i="3" s="1"/>
  <c r="N9" i="3"/>
  <c r="O9" i="3" s="1"/>
  <c r="G46" i="3" s="1"/>
  <c r="N8" i="3"/>
  <c r="O8" i="3" s="1"/>
  <c r="G45" i="3" s="1"/>
  <c r="N7" i="3"/>
  <c r="O7" i="3" s="1"/>
  <c r="F47" i="3" s="1"/>
  <c r="N6" i="3"/>
  <c r="O6" i="3" s="1"/>
  <c r="F46" i="3" s="1"/>
  <c r="N5" i="3"/>
  <c r="O5" i="3" s="1"/>
  <c r="F45" i="3" s="1"/>
  <c r="G37" i="3" l="1"/>
  <c r="H37" i="3" s="1"/>
  <c r="I57" i="3" s="1"/>
  <c r="G36" i="3"/>
  <c r="H36" i="3" s="1"/>
  <c r="I56" i="3" s="1"/>
  <c r="G35" i="3"/>
  <c r="H35" i="3" s="1"/>
  <c r="I55" i="3" s="1"/>
  <c r="G34" i="3"/>
  <c r="H34" i="3" s="1"/>
  <c r="I74" i="3" s="1"/>
  <c r="G33" i="3"/>
  <c r="H33" i="3" s="1"/>
  <c r="I73" i="3" s="1"/>
  <c r="G32" i="3"/>
  <c r="H32" i="3" s="1"/>
  <c r="I72" i="3" s="1"/>
  <c r="G31" i="3"/>
  <c r="H31" i="3" s="1"/>
  <c r="I71" i="3" s="1"/>
  <c r="G30" i="3"/>
  <c r="H30" i="3" s="1"/>
  <c r="I70" i="3" s="1"/>
  <c r="G29" i="3"/>
  <c r="H29" i="3" s="1"/>
  <c r="I42" i="3" s="1"/>
  <c r="G28" i="3"/>
  <c r="H28" i="3" s="1"/>
  <c r="I41" i="3" s="1"/>
  <c r="G27" i="3"/>
  <c r="H27" i="3" s="1"/>
  <c r="I40" i="3" s="1"/>
  <c r="G26" i="3"/>
  <c r="H26" i="3" s="1"/>
  <c r="H57" i="3" s="1"/>
  <c r="G25" i="3"/>
  <c r="H25" i="3" s="1"/>
  <c r="H56" i="3" s="1"/>
  <c r="G24" i="3"/>
  <c r="H24" i="3" s="1"/>
  <c r="H55" i="3" s="1"/>
  <c r="G23" i="3"/>
  <c r="H23" i="3" s="1"/>
  <c r="H74" i="3" s="1"/>
  <c r="G22" i="3"/>
  <c r="H22" i="3" s="1"/>
  <c r="H73" i="3" s="1"/>
  <c r="G21" i="3"/>
  <c r="H21" i="3" s="1"/>
  <c r="H72" i="3" s="1"/>
  <c r="G20" i="3"/>
  <c r="H20" i="3" s="1"/>
  <c r="H71" i="3" s="1"/>
  <c r="G19" i="3"/>
  <c r="H19" i="3" s="1"/>
  <c r="H70" i="3" s="1"/>
  <c r="G18" i="3"/>
  <c r="H18" i="3" s="1"/>
  <c r="H42" i="3" s="1"/>
  <c r="G17" i="3"/>
  <c r="H17" i="3" s="1"/>
  <c r="H41" i="3" s="1"/>
  <c r="G16" i="3"/>
  <c r="H16" i="3" s="1"/>
  <c r="H40" i="3" s="1"/>
  <c r="G15" i="3"/>
  <c r="H15" i="3" s="1"/>
  <c r="G74" i="3" s="1"/>
  <c r="G14" i="3"/>
  <c r="H14" i="3" s="1"/>
  <c r="G73" i="3" s="1"/>
  <c r="G13" i="3"/>
  <c r="H13" i="3" s="1"/>
  <c r="G72" i="3" s="1"/>
  <c r="G12" i="3"/>
  <c r="H12" i="3" s="1"/>
  <c r="G71" i="3" s="1"/>
  <c r="G11" i="3"/>
  <c r="H11" i="3" s="1"/>
  <c r="G70" i="3" s="1"/>
  <c r="G10" i="3"/>
  <c r="H10" i="3" s="1"/>
  <c r="G42" i="3" s="1"/>
  <c r="G9" i="3"/>
  <c r="H9" i="3" s="1"/>
  <c r="G41" i="3" s="1"/>
  <c r="G8" i="3"/>
  <c r="H8" i="3" s="1"/>
  <c r="G40" i="3" s="1"/>
  <c r="G7" i="3"/>
  <c r="H7" i="3" s="1"/>
  <c r="F42" i="3" s="1"/>
  <c r="G6" i="3"/>
  <c r="H6" i="3" s="1"/>
  <c r="F41" i="3" s="1"/>
  <c r="G5" i="3"/>
  <c r="H5" i="3" s="1"/>
  <c r="F40" i="3" s="1"/>
</calcChain>
</file>

<file path=xl/sharedStrings.xml><?xml version="1.0" encoding="utf-8"?>
<sst xmlns="http://schemas.openxmlformats.org/spreadsheetml/2006/main" count="3402" uniqueCount="230">
  <si>
    <t>Day</t>
  </si>
  <si>
    <t>TGF 4w + BGP 2w</t>
  </si>
  <si>
    <t>TGF 2w + BGP 2w</t>
  </si>
  <si>
    <t>TGF 2w + BGP 3w</t>
  </si>
  <si>
    <t>TGF 2w + BGP 4w</t>
  </si>
  <si>
    <t>TGF 4w</t>
  </si>
  <si>
    <t>Blank medium (defined as 1 for normalization)</t>
  </si>
  <si>
    <t>days of culture:</t>
  </si>
  <si>
    <t>Group name</t>
  </si>
  <si>
    <t>Condition name</t>
  </si>
  <si>
    <t>chondro medium</t>
  </si>
  <si>
    <t>TGF (4w)</t>
  </si>
  <si>
    <t>pellets chondro</t>
  </si>
  <si>
    <t>mineralized medium</t>
  </si>
  <si>
    <t>TGF (2w) + BGP</t>
  </si>
  <si>
    <t>non-mineralized medium</t>
  </si>
  <si>
    <t>TGF (2w)</t>
  </si>
  <si>
    <t>pellets non-mineralized</t>
  </si>
  <si>
    <t>Normalized Ca2+ values</t>
  </si>
  <si>
    <t>Donor 3</t>
  </si>
  <si>
    <t>Donor 4</t>
  </si>
  <si>
    <t>Donor 5</t>
  </si>
  <si>
    <t>Group</t>
  </si>
  <si>
    <t>Dead cells percentage(%)</t>
  </si>
  <si>
    <t>Day7</t>
  </si>
  <si>
    <t>Day14</t>
  </si>
  <si>
    <t>Day21</t>
  </si>
  <si>
    <t>Day28</t>
  </si>
  <si>
    <t>Day7 R1</t>
  </si>
  <si>
    <t>Day7 R2</t>
  </si>
  <si>
    <t>Day7 R3</t>
  </si>
  <si>
    <t>Day14 R1</t>
  </si>
  <si>
    <t>Day14 R2</t>
  </si>
  <si>
    <t>Day14 R3</t>
  </si>
  <si>
    <t>Day14 R6</t>
  </si>
  <si>
    <t>Day14 R7</t>
  </si>
  <si>
    <t>Day14 R8</t>
  </si>
  <si>
    <t>Day14 R9</t>
  </si>
  <si>
    <t>Day14 R10</t>
  </si>
  <si>
    <t>Day21 R1</t>
  </si>
  <si>
    <t>Day21 R2</t>
  </si>
  <si>
    <t>Day21 R3</t>
  </si>
  <si>
    <t>Day21 R6</t>
  </si>
  <si>
    <t>Day21 R7</t>
  </si>
  <si>
    <t>Day21 R8</t>
  </si>
  <si>
    <t>Day21 R9</t>
  </si>
  <si>
    <t>Day21 R10</t>
  </si>
  <si>
    <t>Day21 R11</t>
  </si>
  <si>
    <t>Day21 R12</t>
  </si>
  <si>
    <t>Day21 R13</t>
  </si>
  <si>
    <t>Day28 R1</t>
  </si>
  <si>
    <t>Day28 R2</t>
  </si>
  <si>
    <t>Day28 R3</t>
  </si>
  <si>
    <t>Day28 R6</t>
  </si>
  <si>
    <t>Day28 R7</t>
  </si>
  <si>
    <t>Day28 R8</t>
  </si>
  <si>
    <t>Day28 R9</t>
  </si>
  <si>
    <t>Day28 R10</t>
  </si>
  <si>
    <t>Day28 R11</t>
  </si>
  <si>
    <t>Day28 R12</t>
  </si>
  <si>
    <t>Day28 R13</t>
  </si>
  <si>
    <t>Delta</t>
  </si>
  <si>
    <t>Days</t>
  </si>
  <si>
    <t>Groups</t>
  </si>
  <si>
    <t>COL2 Ct.</t>
  </si>
  <si>
    <t>B2M Ct.</t>
  </si>
  <si>
    <t>COL10 Ct.</t>
  </si>
  <si>
    <t>Raw Ct. value of Collagen II</t>
  </si>
  <si>
    <t>Raw Ct. value of Collagen X</t>
  </si>
  <si>
    <t>Chart values of Collagen II</t>
  </si>
  <si>
    <t>Chart values of Collagen X</t>
  </si>
  <si>
    <t>Raw Ct. value of MMP13</t>
  </si>
  <si>
    <t>MMP13 Ct.</t>
  </si>
  <si>
    <t>VEGFA Ct.</t>
  </si>
  <si>
    <t>Raw Ct. value of VEGFA</t>
  </si>
  <si>
    <t>Chart values of MMP13</t>
  </si>
  <si>
    <t>Chart values of VEGFA</t>
  </si>
  <si>
    <t>Neg.</t>
  </si>
  <si>
    <t>Day 7</t>
  </si>
  <si>
    <t>Day 14</t>
  </si>
  <si>
    <t>Day 21</t>
  </si>
  <si>
    <t>Day 28</t>
  </si>
  <si>
    <t xml:space="preserve">TGF (2w) </t>
  </si>
  <si>
    <t>Average</t>
  </si>
  <si>
    <t>Square 1</t>
  </si>
  <si>
    <t>Square 2</t>
  </si>
  <si>
    <t>Square 3</t>
  </si>
  <si>
    <t>Square 4</t>
  </si>
  <si>
    <t>Square 5</t>
  </si>
  <si>
    <t>Square 6</t>
  </si>
  <si>
    <t>Square 7</t>
  </si>
  <si>
    <t>Square 8</t>
  </si>
  <si>
    <t>Square 9</t>
  </si>
  <si>
    <t>Square 10</t>
  </si>
  <si>
    <t>TGF (2w)+ BGP</t>
  </si>
  <si>
    <t>SUM</t>
  </si>
  <si>
    <t>Percentages of FACS live/Dead assay</t>
  </si>
  <si>
    <t>Proliferation assay: 
Normalized proliferation ratios
(Day7 TGF(4w) as "1")</t>
  </si>
  <si>
    <t>Normalized values 
(Day7 TGF(4w) as "1")</t>
  </si>
  <si>
    <t>Donor 1, normalized Ca2+ concentration</t>
  </si>
  <si>
    <t>Donor 2, normalized Ca2+ concentration</t>
  </si>
  <si>
    <t>Ave.</t>
  </si>
  <si>
    <t>Day 14 TGF (4w) pellet x 1</t>
  </si>
  <si>
    <t>Day 14 TGF (4w) pellet x 2</t>
  </si>
  <si>
    <t>Day 28 TGF (4w) pellet x 1</t>
  </si>
  <si>
    <t>Day 28 TGF (4w) pellet x 2</t>
  </si>
  <si>
    <t>Day 28 TGF (2w) pellet x 2</t>
  </si>
  <si>
    <t>Day 28 TGF (2w) pellet x 1</t>
  </si>
  <si>
    <t>Day 14 TGF (2w) + BGP pellet x 1</t>
  </si>
  <si>
    <t>Day 14 TGF (2w) + BGP pellet x 2</t>
  </si>
  <si>
    <t>Day 14 TGF (2w) + BGP pellet x 3</t>
  </si>
  <si>
    <t>Day 28 TGF (2w) + BGP pellet x 1</t>
  </si>
  <si>
    <t>Day 28 TGF (2w) + BGP pellet x 2</t>
  </si>
  <si>
    <t>Day 28 TGF (2w) + BGP pellet x 3</t>
  </si>
  <si>
    <t>Std.</t>
  </si>
  <si>
    <t>mRNA ralative expression values</t>
  </si>
  <si>
    <t>Average of migrated HUVECs</t>
  </si>
  <si>
    <t>Migrated HUVECs in each filed</t>
  </si>
  <si>
    <t>Normalized values (Day7 TGF(4w) as "1")
in the chart</t>
  </si>
  <si>
    <t>Proliferation assay: 
the number of EdU positive cells
3 fields per well</t>
  </si>
  <si>
    <t>Proliferation assay: 
the number of DAPI stain
3 fields per well</t>
  </si>
  <si>
    <t>Proliferation assay: 
EdU/DAPI ratio of each well</t>
  </si>
  <si>
    <t>Proliferation assay: 
Ratio of EdU/DAPI in chart</t>
  </si>
  <si>
    <t>Veseel length (mm)</t>
  </si>
  <si>
    <t>Square area (0.488 mm * 0.488 mm ) = 0.200704 mm2)</t>
  </si>
  <si>
    <t>dilution</t>
    <phoneticPr fontId="0" type="noConversion"/>
  </si>
  <si>
    <t>Spectrophotometry
Absorption</t>
  </si>
  <si>
    <t>log (Concentration)</t>
  </si>
  <si>
    <t>Concentration</t>
  </si>
  <si>
    <t>Adjusted Concentration</t>
  </si>
  <si>
    <t>1:3</t>
  </si>
  <si>
    <t>not diluted</t>
  </si>
  <si>
    <t>Values of VEGFA ELISA in chart</t>
  </si>
  <si>
    <t>donor</t>
  </si>
  <si>
    <t>VEGFA concentration calculation</t>
  </si>
  <si>
    <t>d7 TGF (4w) 1</t>
  </si>
  <si>
    <t>d7 TGF (4w) 2</t>
  </si>
  <si>
    <t>d14 TGF (4w) 1</t>
  </si>
  <si>
    <t>d14 TGF (4w) 2</t>
  </si>
  <si>
    <t>d14 TGF (2w) + BGP 1</t>
  </si>
  <si>
    <t>d14 TGF (2w) + BGP 2</t>
  </si>
  <si>
    <t>d21 TGF (4w) 1</t>
  </si>
  <si>
    <t>d21 TGF (4w) 2</t>
  </si>
  <si>
    <t>d21 TGF (2w) + BGP 1</t>
  </si>
  <si>
    <t>d21 TGF (2w) + BGP 2</t>
  </si>
  <si>
    <t>d21 TGF (2w) 1</t>
  </si>
  <si>
    <t>d21 TGF (2w) 2</t>
  </si>
  <si>
    <t>d28 TGF (4w) 1</t>
  </si>
  <si>
    <t>d28 TGF (4w) 2</t>
  </si>
  <si>
    <t>d28 TGF (2w) + BGP 1</t>
  </si>
  <si>
    <t>d28 TGF (2w) + BGP 2</t>
  </si>
  <si>
    <t>d28 TGF (2w) 1</t>
  </si>
  <si>
    <t>d28 TGF (2w) 2</t>
  </si>
  <si>
    <t>Group (3 duplicates)</t>
  </si>
  <si>
    <t>Neg. 1</t>
  </si>
  <si>
    <t>Neg. 2</t>
  </si>
  <si>
    <t>Neg. 3</t>
  </si>
  <si>
    <t>Day14 TGF(4w) 1</t>
  </si>
  <si>
    <t>Day14 TGF(4w) 2</t>
  </si>
  <si>
    <t>Day14 TGF(4w) 3</t>
  </si>
  <si>
    <t>Day28 TGF(4w) 1</t>
  </si>
  <si>
    <t>Day28 TGF(4w) 2</t>
  </si>
  <si>
    <t>Day28 TGF(4w) 3</t>
  </si>
  <si>
    <t>Day14 TGF(2w) + BGP 1</t>
  </si>
  <si>
    <t>Day14 TGF(2w) + BGP 2</t>
  </si>
  <si>
    <t>Day14 TGF(2w) + BGP 3</t>
  </si>
  <si>
    <t>Day28 TGF(2w) + BGP 1</t>
  </si>
  <si>
    <t>Day28 TGF(2w) + BGP 2</t>
  </si>
  <si>
    <t>Day28 TGF(2w) + BGP 3</t>
  </si>
  <si>
    <t>Total vessel lengths (mm) of each square</t>
  </si>
  <si>
    <t>VLD (mm/mm2) of each square</t>
  </si>
  <si>
    <t>Donor</t>
  </si>
  <si>
    <t>Donors</t>
  </si>
  <si>
    <t>Condition</t>
  </si>
  <si>
    <t>Timepoint</t>
  </si>
  <si>
    <t>day7</t>
  </si>
  <si>
    <t>day14</t>
  </si>
  <si>
    <t>day21</t>
  </si>
  <si>
    <t>day28</t>
  </si>
  <si>
    <t>total GAG each pellet (µg)</t>
  </si>
  <si>
    <t>Values in the final chart</t>
  </si>
  <si>
    <t>total DNA each pellet(µg)</t>
  </si>
  <si>
    <t>GAG/DNA ratio (µg/µg)</t>
  </si>
  <si>
    <t>TGF (4w), well 1</t>
  </si>
  <si>
    <t>TGF (4w), well 2</t>
  </si>
  <si>
    <t>TGF (4w), well 3</t>
  </si>
  <si>
    <t>TGF (2w) + BGP, well 1</t>
  </si>
  <si>
    <t>TGF (2w) + BGP, well 2</t>
  </si>
  <si>
    <t>TGF (2w) + BGP, well 3</t>
  </si>
  <si>
    <t>TGF (2w) , well 1</t>
  </si>
  <si>
    <t>TGF (2w) , well 2</t>
  </si>
  <si>
    <t>TGF (2w) , well 3</t>
  </si>
  <si>
    <t>Neg., well 1</t>
  </si>
  <si>
    <t>Neg., well 2</t>
  </si>
  <si>
    <t>Neg., well 3</t>
  </si>
  <si>
    <t>Figure 1b, Calcium assay of donor 1 and 2</t>
  </si>
  <si>
    <t>Figure 1d, Minerlaisaiton quantification of donor 1 and 2</t>
  </si>
  <si>
    <t>Pellet</t>
  </si>
  <si>
    <t>section</t>
  </si>
  <si>
    <r>
      <t>Pellet area (</t>
    </r>
    <r>
      <rPr>
        <b/>
        <sz val="11"/>
        <color theme="1"/>
        <rFont val="Calibri"/>
        <family val="2"/>
      </rPr>
      <t>μm2</t>
    </r>
    <r>
      <rPr>
        <b/>
        <sz val="11"/>
        <color theme="1"/>
        <rFont val="Calibri"/>
        <family val="2"/>
        <scheme val="minor"/>
      </rPr>
      <t>)</t>
    </r>
  </si>
  <si>
    <r>
      <t>Mineralised area (</t>
    </r>
    <r>
      <rPr>
        <b/>
        <sz val="11"/>
        <color theme="1"/>
        <rFont val="Calibri"/>
        <family val="2"/>
      </rPr>
      <t>μm2</t>
    </r>
    <r>
      <rPr>
        <b/>
        <sz val="11"/>
        <color theme="1"/>
        <rFont val="Calibri"/>
        <family val="2"/>
        <scheme val="minor"/>
      </rPr>
      <t>)</t>
    </r>
  </si>
  <si>
    <t>Mineralisation percentage
 each field (%)</t>
  </si>
  <si>
    <t>Averaged mineralisation 
for each pellet (%)</t>
  </si>
  <si>
    <t>Donor 1</t>
  </si>
  <si>
    <t xml:space="preserve">TGF (4w) + BGP (2w)
</t>
  </si>
  <si>
    <t xml:space="preserve">TGF (2w) + BGP (2w)
</t>
  </si>
  <si>
    <t xml:space="preserve">TGF (2w) + BGP (3w)
</t>
  </si>
  <si>
    <t xml:space="preserve">TGF (2w) + BGP (4w)
</t>
  </si>
  <si>
    <t xml:space="preserve">TGF (4w)
</t>
  </si>
  <si>
    <t>Values in the chart</t>
  </si>
  <si>
    <t>Donor 2</t>
  </si>
  <si>
    <t>Figure 2f, DMB assay</t>
  </si>
  <si>
    <t>Figure 2g, FACS live/Dead assay</t>
  </si>
  <si>
    <t>Figure 3c, PCR analysis of Collagen II</t>
  </si>
  <si>
    <t>Figure 3d, PCR analysis of Collagen X</t>
  </si>
  <si>
    <t>Figure 4a, PCR analysis of MMP13 and VEGFA</t>
  </si>
  <si>
    <t>Figure 4c, Migration assay of HUVECs</t>
  </si>
  <si>
    <t>Figure 4d, EdU proliferation of HUVECs</t>
  </si>
  <si>
    <t>Figure 4e, Vessel length density (VLD) quantification</t>
  </si>
  <si>
    <t>Vessel length per square</t>
  </si>
  <si>
    <t>VLD per squares</t>
  </si>
  <si>
    <t>VLD summarized in chart</t>
  </si>
  <si>
    <t>Donor 1, raw Ca2+ values (mM)</t>
  </si>
  <si>
    <t>Donor 2, raw Ca2+ values (mM)</t>
  </si>
  <si>
    <t>Figure 2b, Calcium assay of donor 3, 4 and 5</t>
  </si>
  <si>
    <t>Ca2+ raw values mM</t>
  </si>
  <si>
    <t>Figure 2d, Mineralisation quantification of donor 3, 4 and 5</t>
  </si>
  <si>
    <t>Figure 4b, ELISA of VEGFA in the conditioned medium</t>
  </si>
  <si>
    <t>Migrated HUVECs in each field
(five fields for per well)</t>
  </si>
  <si>
    <t>pellets mineralized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</si>
</sst>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###0.00;\-###0.00"/>
    <numFmt numFmtId="166" formatCode="0.0000"/>
    <numFmt numFmtId="167" formatCode="0.0000000"/>
    <numFmt numFmtId="168" formatCode="0.00000"/>
  </numFmts>
  <fonts count="20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1"/>
      <color theme="1"/>
      <name val="Calibri"/>
      <family val="2"/>
      <scheme val="minor"/>
    </font>
    <font>
      <sz val="8.25"/>
      <name val="Microsoft Sans Serif"/>
      <family val="2"/>
    </font>
    <font>
      <sz val="10"/>
      <name val="Arial"/>
      <family val="2"/>
    </font>
    <font>
      <b/>
      <sz val="11"/>
      <color theme="1"/>
      <name val="Calibri"/>
      <family val="3"/>
      <charset val="134"/>
      <scheme val="minor"/>
    </font>
    <font>
      <sz val="10"/>
      <name val="Arial"/>
      <family val="2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>
      <alignment vertical="top"/>
      <protection locked="0"/>
    </xf>
  </cellStyleXfs>
  <cellXfs count="152">
    <xf numFmtId="0" fontId="0" fillId="0" borderId="0" xfId="0"/>
    <xf numFmtId="0" fontId="0" fillId="2" borderId="0" xfId="0" applyFill="1"/>
    <xf numFmtId="0" fontId="3" fillId="0" borderId="0" xfId="0" applyFont="1" applyAlignment="1">
      <alignment horizontal="right"/>
    </xf>
    <xf numFmtId="0" fontId="0" fillId="3" borderId="0" xfId="0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2" fontId="3" fillId="0" borderId="0" xfId="0" applyNumberFormat="1" applyFont="1"/>
    <xf numFmtId="0" fontId="3" fillId="0" borderId="0" xfId="0" applyFont="1"/>
    <xf numFmtId="0" fontId="1" fillId="0" borderId="0" xfId="0" applyFont="1"/>
    <xf numFmtId="0" fontId="4" fillId="4" borderId="0" xfId="0" applyFont="1" applyFill="1"/>
    <xf numFmtId="0" fontId="8" fillId="0" borderId="0" xfId="0" applyFont="1"/>
    <xf numFmtId="0" fontId="9" fillId="0" borderId="0" xfId="0" applyFont="1"/>
    <xf numFmtId="164" fontId="0" fillId="0" borderId="0" xfId="0" applyNumberFormat="1"/>
    <xf numFmtId="164" fontId="10" fillId="0" borderId="0" xfId="0" applyNumberFormat="1" applyFont="1"/>
    <xf numFmtId="164" fontId="3" fillId="0" borderId="0" xfId="0" applyNumberFormat="1" applyFont="1"/>
    <xf numFmtId="164" fontId="12" fillId="0" borderId="0" xfId="0" applyNumberFormat="1" applyFont="1"/>
    <xf numFmtId="0" fontId="2" fillId="0" borderId="0" xfId="0" applyFont="1"/>
    <xf numFmtId="0" fontId="10" fillId="0" borderId="0" xfId="0" applyFont="1"/>
    <xf numFmtId="0" fontId="1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0" fillId="0" borderId="1" xfId="0" applyBorder="1"/>
    <xf numFmtId="166" fontId="0" fillId="0" borderId="1" xfId="0" applyNumberFormat="1" applyBorder="1"/>
    <xf numFmtId="2" fontId="1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3" fillId="0" borderId="1" xfId="1" applyNumberFormat="1" applyFont="1" applyBorder="1" applyAlignment="1" applyProtection="1">
      <alignment vertical="center"/>
    </xf>
    <xf numFmtId="165" fontId="3" fillId="0" borderId="1" xfId="0" applyNumberFormat="1" applyFont="1" applyBorder="1" applyAlignment="1" applyProtection="1">
      <alignment vertical="center"/>
      <protection locked="0"/>
    </xf>
    <xf numFmtId="165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66" fontId="3" fillId="0" borderId="0" xfId="0" applyNumberFormat="1" applyFont="1"/>
    <xf numFmtId="165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2" fontId="0" fillId="0" borderId="0" xfId="0" applyNumberFormat="1"/>
    <xf numFmtId="166" fontId="0" fillId="0" borderId="0" xfId="0" applyNumberFormat="1"/>
    <xf numFmtId="165" fontId="3" fillId="0" borderId="0" xfId="0" applyNumberFormat="1" applyFont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20" fontId="11" fillId="0" borderId="0" xfId="0" quotePrefix="1" applyNumberFormat="1" applyFont="1" applyAlignment="1">
      <alignment horizontal="center" vertical="center"/>
    </xf>
    <xf numFmtId="0" fontId="3" fillId="0" borderId="8" xfId="0" quotePrefix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5" fontId="3" fillId="0" borderId="0" xfId="0" applyNumberFormat="1" applyFont="1" applyAlignment="1" applyProtection="1">
      <alignment horizontal="center" vertical="center"/>
      <protection locked="0"/>
    </xf>
    <xf numFmtId="166" fontId="0" fillId="0" borderId="0" xfId="0" applyNumberForma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166" fontId="3" fillId="0" borderId="8" xfId="0" applyNumberFormat="1" applyFont="1" applyBorder="1" applyAlignment="1">
      <alignment horizontal="center" vertical="center"/>
    </xf>
    <xf numFmtId="166" fontId="3" fillId="0" borderId="9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168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0" borderId="1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6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6" borderId="10" xfId="0" applyFont="1" applyFill="1" applyBorder="1" applyAlignment="1">
      <alignment horizontal="center"/>
    </xf>
    <xf numFmtId="0" fontId="2" fillId="6" borderId="10" xfId="0" applyFont="1" applyFill="1" applyBorder="1"/>
    <xf numFmtId="0" fontId="2" fillId="6" borderId="12" xfId="0" applyFont="1" applyFill="1" applyBorder="1"/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0" fillId="0" borderId="8" xfId="0" applyBorder="1"/>
    <xf numFmtId="0" fontId="2" fillId="6" borderId="12" xfId="0" applyFont="1" applyFill="1" applyBorder="1" applyAlignment="1">
      <alignment vertical="center"/>
    </xf>
    <xf numFmtId="0" fontId="2" fillId="6" borderId="11" xfId="0" applyFont="1" applyFill="1" applyBorder="1" applyAlignment="1">
      <alignment vertical="center"/>
    </xf>
    <xf numFmtId="0" fontId="2" fillId="6" borderId="10" xfId="0" applyFont="1" applyFill="1" applyBorder="1" applyAlignment="1">
      <alignment vertical="center"/>
    </xf>
    <xf numFmtId="0" fontId="2" fillId="6" borderId="16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left" vertical="center"/>
    </xf>
    <xf numFmtId="0" fontId="2" fillId="6" borderId="11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left"/>
    </xf>
    <xf numFmtId="0" fontId="0" fillId="3" borderId="8" xfId="0" applyFill="1" applyBorder="1" applyAlignment="1">
      <alignment horizontal="left"/>
    </xf>
    <xf numFmtId="0" fontId="2" fillId="6" borderId="10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111"/>
  <sheetViews>
    <sheetView zoomScale="95" zoomScaleNormal="100" workbookViewId="0">
      <selection activeCell="J24" sqref="J24"/>
    </sheetView>
  </sheetViews>
  <sheetFormatPr defaultRowHeight="14.5"/>
  <cols>
    <col min="2" max="2" width="39.08984375" bestFit="1" customWidth="1"/>
    <col min="3" max="3" width="9.1796875" bestFit="1" customWidth="1"/>
    <col min="4" max="6" width="12" bestFit="1" customWidth="1"/>
    <col min="7" max="7" width="15.453125" bestFit="1" customWidth="1"/>
    <col min="8" max="8" width="20.6328125" bestFit="1" customWidth="1"/>
    <col min="9" max="9" width="12" bestFit="1" customWidth="1"/>
    <col min="10" max="10" width="16.08984375" bestFit="1" customWidth="1"/>
    <col min="11" max="12" width="12" bestFit="1" customWidth="1"/>
    <col min="13" max="13" width="9.1796875" bestFit="1" customWidth="1"/>
    <col min="14" max="14" width="17.453125" customWidth="1"/>
    <col min="15" max="15" width="7" bestFit="1" customWidth="1"/>
    <col min="16" max="16" width="12" bestFit="1" customWidth="1"/>
    <col min="17" max="17" width="15.453125" bestFit="1" customWidth="1"/>
    <col min="18" max="18" width="20.6328125" bestFit="1" customWidth="1"/>
    <col min="19" max="19" width="12" bestFit="1" customWidth="1"/>
    <col min="20" max="20" width="16.08984375" bestFit="1" customWidth="1"/>
    <col min="21" max="24" width="12" bestFit="1" customWidth="1"/>
  </cols>
  <sheetData>
    <row r="1" spans="2:24">
      <c r="B1" s="3" t="s">
        <v>195</v>
      </c>
      <c r="C1" s="3"/>
    </row>
    <row r="2" spans="2:24">
      <c r="B2" s="1" t="s">
        <v>222</v>
      </c>
      <c r="C2" s="1"/>
      <c r="N2" s="1" t="s">
        <v>99</v>
      </c>
      <c r="O2" s="1"/>
      <c r="P2" s="1"/>
      <c r="Q2" s="1"/>
    </row>
    <row r="3" spans="2:24">
      <c r="B3" s="18" t="s">
        <v>8</v>
      </c>
      <c r="C3" s="18" t="s">
        <v>0</v>
      </c>
      <c r="D3" s="18">
        <v>3</v>
      </c>
      <c r="E3" s="18">
        <v>7</v>
      </c>
      <c r="F3" s="18">
        <v>10</v>
      </c>
      <c r="G3" s="18">
        <v>14</v>
      </c>
      <c r="H3" s="18">
        <v>17</v>
      </c>
      <c r="I3" s="18">
        <v>21</v>
      </c>
      <c r="J3" s="18">
        <v>24</v>
      </c>
      <c r="K3" s="18">
        <v>28</v>
      </c>
      <c r="L3" s="18">
        <v>31</v>
      </c>
      <c r="M3" s="18"/>
      <c r="N3" s="18" t="s">
        <v>8</v>
      </c>
      <c r="O3" s="18" t="s">
        <v>0</v>
      </c>
      <c r="P3" s="18">
        <v>3</v>
      </c>
      <c r="Q3" s="18">
        <v>7</v>
      </c>
      <c r="R3" s="18">
        <v>10</v>
      </c>
      <c r="S3" s="18">
        <v>14</v>
      </c>
      <c r="T3" s="18">
        <v>17</v>
      </c>
      <c r="U3" s="18">
        <v>21</v>
      </c>
      <c r="V3" s="18">
        <v>24</v>
      </c>
      <c r="W3" s="18">
        <v>28</v>
      </c>
      <c r="X3" s="18">
        <v>31</v>
      </c>
    </row>
    <row r="4" spans="2:24">
      <c r="B4" t="s">
        <v>1</v>
      </c>
      <c r="D4">
        <v>2.7277653213751871</v>
      </c>
      <c r="E4">
        <v>2.7877203176447796</v>
      </c>
      <c r="F4">
        <v>1.7611510008703219</v>
      </c>
      <c r="G4">
        <v>2.0764062067054589</v>
      </c>
      <c r="H4">
        <v>2.4160533578656853</v>
      </c>
      <c r="I4">
        <v>1.8379124325680591</v>
      </c>
      <c r="J4">
        <v>1.8290664597879498</v>
      </c>
      <c r="K4">
        <v>1.7857846760285785</v>
      </c>
      <c r="L4">
        <v>1.1847748899304074</v>
      </c>
      <c r="N4" t="s">
        <v>1</v>
      </c>
      <c r="P4">
        <f>D4*1/$D$9</f>
        <v>1.0922898507351018</v>
      </c>
      <c r="Q4">
        <f>E4*1/$E$9</f>
        <v>0.99063941083350504</v>
      </c>
      <c r="R4">
        <f>F4*1/$F$9</f>
        <v>0.9986736582356569</v>
      </c>
      <c r="S4">
        <f>G4*1/$G$9</f>
        <v>0.89482954206221266</v>
      </c>
      <c r="T4">
        <f>H4*1/$H$9</f>
        <v>0.98629236691390476</v>
      </c>
      <c r="U4">
        <f>I4*1/$I$9</f>
        <v>1.0215466146014922</v>
      </c>
      <c r="V4">
        <f>J4*1/$J$9</f>
        <v>0.93056606255961594</v>
      </c>
      <c r="W4">
        <f>K4*1/$K$9</f>
        <v>0.98368108566581847</v>
      </c>
      <c r="X4">
        <f>L4*1/$L$9</f>
        <v>0.88014349018780325</v>
      </c>
    </row>
    <row r="5" spans="2:24">
      <c r="B5" t="s">
        <v>2</v>
      </c>
      <c r="D5">
        <v>2.6771300448430493</v>
      </c>
      <c r="E5">
        <v>2.8251985279876037</v>
      </c>
      <c r="F5">
        <v>1.7922650130548299</v>
      </c>
      <c r="G5">
        <v>2.1762953726794132</v>
      </c>
      <c r="H5">
        <v>2.275145660840233</v>
      </c>
      <c r="I5">
        <v>1.0595910174382137</v>
      </c>
      <c r="J5">
        <v>0.52152831652443765</v>
      </c>
      <c r="K5">
        <v>0.39769647696476951</v>
      </c>
      <c r="L5">
        <v>0.17817071438716095</v>
      </c>
      <c r="N5" t="s">
        <v>2</v>
      </c>
      <c r="P5">
        <f t="shared" ref="P5:P8" si="0">D5*1/$D$9</f>
        <v>1.0720137667876251</v>
      </c>
      <c r="Q5">
        <f t="shared" ref="Q5:Q8" si="1">E5*1/$E$9</f>
        <v>1.0039576020373044</v>
      </c>
      <c r="R5">
        <f t="shared" ref="R5:R8" si="2">F5*1/$F$9</f>
        <v>1.0163170882171497</v>
      </c>
      <c r="S5">
        <f t="shared" ref="S5:S8" si="3">G5*1/$G$9</f>
        <v>0.93787688817242831</v>
      </c>
      <c r="T5">
        <f t="shared" ref="T5:T8" si="4">H5*1/$H$9</f>
        <v>0.92877038149782487</v>
      </c>
      <c r="U5">
        <f t="shared" ref="U5:U8" si="5">I5*1/$I$9</f>
        <v>0.58894079910745423</v>
      </c>
      <c r="V5">
        <f t="shared" ref="V5:V8" si="6">J5*1/$J$9</f>
        <v>0.26533565766536199</v>
      </c>
      <c r="W5">
        <f t="shared" ref="W5:W8" si="7">K5*1/$K$9</f>
        <v>0.21906700593723485</v>
      </c>
      <c r="X5">
        <f t="shared" ref="X5:X8" si="8">L5*1/$L$9</f>
        <v>0.1323591474994725</v>
      </c>
    </row>
    <row r="6" spans="2:24">
      <c r="B6" t="s">
        <v>3</v>
      </c>
      <c r="D6">
        <v>2.6354633781763819</v>
      </c>
      <c r="E6">
        <v>2.7275808638388535</v>
      </c>
      <c r="F6">
        <v>1.6146649260226287</v>
      </c>
      <c r="G6">
        <v>2.2116929897478528</v>
      </c>
      <c r="H6">
        <v>2.2137381171419812</v>
      </c>
      <c r="I6">
        <v>1.728014050934638</v>
      </c>
      <c r="J6">
        <v>0.68735453840186211</v>
      </c>
      <c r="K6">
        <v>0.4170978073417097</v>
      </c>
      <c r="L6">
        <v>0.16829995739241604</v>
      </c>
      <c r="N6" t="s">
        <v>3</v>
      </c>
      <c r="P6">
        <f t="shared" si="0"/>
        <v>1.0553290187422841</v>
      </c>
      <c r="Q6">
        <f t="shared" si="1"/>
        <v>0.96926835983205983</v>
      </c>
      <c r="R6">
        <f t="shared" si="2"/>
        <v>0.91560764959901308</v>
      </c>
      <c r="S6">
        <f t="shared" si="3"/>
        <v>0.95313153024061126</v>
      </c>
      <c r="T6">
        <f t="shared" si="4"/>
        <v>0.90370231277188373</v>
      </c>
      <c r="U6">
        <f t="shared" si="5"/>
        <v>0.96046300815842689</v>
      </c>
      <c r="V6">
        <f t="shared" si="6"/>
        <v>0.34970233200670992</v>
      </c>
      <c r="W6">
        <f t="shared" si="7"/>
        <v>0.22975402883799825</v>
      </c>
      <c r="X6">
        <f t="shared" si="8"/>
        <v>0.12502637687275811</v>
      </c>
    </row>
    <row r="7" spans="2:24">
      <c r="B7" t="s">
        <v>4</v>
      </c>
      <c r="D7" s="2">
        <v>2.6219170403587442</v>
      </c>
      <c r="E7">
        <v>2.826651171799341</v>
      </c>
      <c r="F7">
        <v>1.6585073977371623</v>
      </c>
      <c r="G7">
        <v>2.2736907730673317</v>
      </c>
      <c r="H7">
        <v>2.2772155780435446</v>
      </c>
      <c r="I7">
        <v>1.8103123823861498</v>
      </c>
      <c r="J7">
        <v>0.63098008792345495</v>
      </c>
      <c r="K7">
        <v>0.34817689085981768</v>
      </c>
      <c r="L7">
        <v>0.16020451640392003</v>
      </c>
      <c r="N7" t="s">
        <v>4</v>
      </c>
      <c r="P7">
        <f t="shared" si="0"/>
        <v>1.0499046051400995</v>
      </c>
      <c r="Q7">
        <f t="shared" si="1"/>
        <v>1.0044738109986919</v>
      </c>
      <c r="R7">
        <f t="shared" si="2"/>
        <v>0.94046884639111628</v>
      </c>
      <c r="S7">
        <f t="shared" si="3"/>
        <v>0.97984954325631357</v>
      </c>
      <c r="T7">
        <f t="shared" si="4"/>
        <v>0.92961537257847449</v>
      </c>
      <c r="U7">
        <f t="shared" si="5"/>
        <v>1.0062059828463845</v>
      </c>
      <c r="V7">
        <f t="shared" si="6"/>
        <v>0.32102095187974872</v>
      </c>
      <c r="W7">
        <f t="shared" si="7"/>
        <v>0.1917896522476675</v>
      </c>
      <c r="X7">
        <f t="shared" si="8"/>
        <v>0.11901244988394187</v>
      </c>
    </row>
    <row r="8" spans="2:24">
      <c r="B8" t="s">
        <v>5</v>
      </c>
      <c r="D8">
        <v>2.6058482810164421</v>
      </c>
      <c r="E8">
        <v>2.876137904319195</v>
      </c>
      <c r="F8">
        <v>1.7898716275021758</v>
      </c>
      <c r="G8">
        <v>2.2951648656137436</v>
      </c>
      <c r="H8">
        <v>2.4040938362465494</v>
      </c>
      <c r="I8">
        <v>1.8598042905532555</v>
      </c>
      <c r="J8">
        <v>1.984678044996121</v>
      </c>
      <c r="K8">
        <v>1.7410076373491008</v>
      </c>
      <c r="L8">
        <v>1.2996023292146004</v>
      </c>
      <c r="N8" t="s">
        <v>5</v>
      </c>
      <c r="P8">
        <f t="shared" si="0"/>
        <v>1.0434701283154391</v>
      </c>
      <c r="Q8">
        <f t="shared" si="1"/>
        <v>1.0220593296166289</v>
      </c>
      <c r="R8">
        <f t="shared" si="2"/>
        <v>1.0149599012954966</v>
      </c>
      <c r="S8">
        <f t="shared" si="3"/>
        <v>0.98910382709415468</v>
      </c>
      <c r="T8">
        <f t="shared" si="4"/>
        <v>0.98141019622570613</v>
      </c>
      <c r="U8">
        <f t="shared" si="5"/>
        <v>1.0337145247890662</v>
      </c>
      <c r="V8">
        <f t="shared" si="6"/>
        <v>1.0097358813275004</v>
      </c>
      <c r="W8">
        <f t="shared" si="7"/>
        <v>0.95901611535199327</v>
      </c>
      <c r="X8">
        <f t="shared" si="8"/>
        <v>0.96544629668706505</v>
      </c>
    </row>
    <row r="9" spans="2:24">
      <c r="B9" t="s">
        <v>6</v>
      </c>
      <c r="D9">
        <v>2.4972907324364719</v>
      </c>
      <c r="E9">
        <v>2.8140615920976182</v>
      </c>
      <c r="F9">
        <v>1.7634899912967799</v>
      </c>
      <c r="G9">
        <v>2.3204488778054868</v>
      </c>
      <c r="H9">
        <v>2.4496320147194113</v>
      </c>
      <c r="I9">
        <v>1.7991469075398319</v>
      </c>
      <c r="J9">
        <v>1.9655417636410657</v>
      </c>
      <c r="K9">
        <v>1.815410199556541</v>
      </c>
      <c r="L9">
        <v>1.3461156085783268</v>
      </c>
      <c r="N9" t="s">
        <v>6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</row>
    <row r="11" spans="2:24">
      <c r="B11" s="1" t="s">
        <v>223</v>
      </c>
      <c r="C11" s="1"/>
    </row>
    <row r="12" spans="2:24">
      <c r="B12" s="18" t="s">
        <v>8</v>
      </c>
      <c r="C12" s="18" t="s">
        <v>0</v>
      </c>
      <c r="D12" s="18">
        <v>3</v>
      </c>
      <c r="E12" s="18">
        <v>7</v>
      </c>
      <c r="F12" s="18">
        <v>10</v>
      </c>
      <c r="G12" s="18">
        <v>14</v>
      </c>
      <c r="H12" s="18">
        <v>17</v>
      </c>
      <c r="I12" s="18">
        <v>21</v>
      </c>
      <c r="J12" s="18">
        <v>24</v>
      </c>
      <c r="K12" s="18">
        <v>28</v>
      </c>
      <c r="L12" s="18">
        <v>31</v>
      </c>
      <c r="N12" s="1" t="s">
        <v>100</v>
      </c>
      <c r="O12" s="1"/>
      <c r="P12" s="1"/>
      <c r="Q12" s="1"/>
    </row>
    <row r="13" spans="2:24">
      <c r="B13" t="s">
        <v>1</v>
      </c>
      <c r="D13">
        <v>2.6025784753363226</v>
      </c>
      <c r="E13">
        <v>2.853737247553612</v>
      </c>
      <c r="F13">
        <v>1.8578003875968991</v>
      </c>
      <c r="G13">
        <v>1.9060126174842282</v>
      </c>
      <c r="H13">
        <v>2.1143286143286146</v>
      </c>
      <c r="I13">
        <v>1.7706715395157602</v>
      </c>
      <c r="J13">
        <v>0.97526041666666641</v>
      </c>
      <c r="K13">
        <v>0.78311275264183855</v>
      </c>
      <c r="L13">
        <v>0.44537762846833379</v>
      </c>
      <c r="N13" s="18" t="s">
        <v>8</v>
      </c>
      <c r="O13" s="18" t="s">
        <v>0</v>
      </c>
      <c r="P13" s="18">
        <v>3</v>
      </c>
      <c r="Q13" s="18">
        <v>7</v>
      </c>
      <c r="R13" s="18">
        <v>10</v>
      </c>
      <c r="S13" s="18">
        <v>14</v>
      </c>
      <c r="T13" s="18">
        <v>17</v>
      </c>
      <c r="U13" s="18">
        <v>21</v>
      </c>
      <c r="V13" s="18">
        <v>24</v>
      </c>
      <c r="W13" s="18">
        <v>28</v>
      </c>
      <c r="X13" s="18">
        <v>31</v>
      </c>
    </row>
    <row r="14" spans="2:24">
      <c r="B14" t="s">
        <v>2</v>
      </c>
      <c r="D14">
        <v>2.5655829596412558</v>
      </c>
      <c r="E14">
        <v>2.8125130127003954</v>
      </c>
      <c r="F14">
        <v>1.8762718023255818</v>
      </c>
      <c r="G14">
        <v>1.9607312990858758</v>
      </c>
      <c r="H14">
        <v>2.181395681395681</v>
      </c>
      <c r="I14">
        <v>2.1107811786203743</v>
      </c>
      <c r="J14">
        <v>0.85899203431372562</v>
      </c>
      <c r="K14">
        <v>0.60326254232071419</v>
      </c>
      <c r="L14">
        <v>0.44991912405126266</v>
      </c>
      <c r="N14" t="s">
        <v>1</v>
      </c>
      <c r="P14">
        <f>D13*1/$D$18</f>
        <v>1.1174040351369778</v>
      </c>
      <c r="Q14">
        <f>E13*1/$E$18</f>
        <v>0.9783369022127052</v>
      </c>
      <c r="R14">
        <f>F13*1/$F$18</f>
        <v>1.0256444548463672</v>
      </c>
      <c r="S14">
        <f>G13*1/$G$18</f>
        <v>0.95074176353477613</v>
      </c>
      <c r="T14">
        <f>H13*1/$H$18</f>
        <v>0.87690528438408188</v>
      </c>
      <c r="U14">
        <f>I13*1/$I$18</f>
        <v>0.72822921559417542</v>
      </c>
      <c r="V14">
        <f>J13*1/$J$18</f>
        <v>0.4090923694779115</v>
      </c>
      <c r="W14">
        <f>K13*1/$K$18</f>
        <v>0.46485992691839223</v>
      </c>
      <c r="X14">
        <f>L13*1/$L$18</f>
        <v>0.39073245278899676</v>
      </c>
    </row>
    <row r="15" spans="2:24">
      <c r="B15" t="s">
        <v>3</v>
      </c>
      <c r="D15">
        <v>2.5175635276532131</v>
      </c>
      <c r="E15">
        <v>2.5071830106183639</v>
      </c>
      <c r="F15">
        <v>1.809471899224806</v>
      </c>
      <c r="G15">
        <v>2.0556199304750868</v>
      </c>
      <c r="H15">
        <v>1.9167739167739166</v>
      </c>
      <c r="I15">
        <v>0.42987665600730951</v>
      </c>
      <c r="J15">
        <v>0.45994178921568618</v>
      </c>
      <c r="K15">
        <v>0.37252487945008722</v>
      </c>
      <c r="L15">
        <v>0.28132387706855783</v>
      </c>
      <c r="N15" t="s">
        <v>2</v>
      </c>
      <c r="P15">
        <f t="shared" ref="P15:P18" si="9">D14*1/$D$18</f>
        <v>1.1015201957402432</v>
      </c>
      <c r="Q15">
        <f t="shared" ref="Q15:Q18" si="10">E14*1/$E$18</f>
        <v>0.96420413990007148</v>
      </c>
      <c r="R15">
        <f t="shared" ref="R15:R18" si="11">F14*1/$F$18</f>
        <v>1.0358420542311682</v>
      </c>
      <c r="S15">
        <f t="shared" ref="S15:S18" si="12">G14*1/$G$18</f>
        <v>0.97803609273649716</v>
      </c>
      <c r="T15">
        <f t="shared" ref="T15:T18" si="13">H14*1/$H$18</f>
        <v>0.90472095368009009</v>
      </c>
      <c r="U15">
        <f t="shared" ref="U15:U18" si="14">I14*1/$I$18</f>
        <v>0.86810709253170482</v>
      </c>
      <c r="V15">
        <f t="shared" ref="V15:V18" si="15">J14*1/$J$18</f>
        <v>0.36032128514056228</v>
      </c>
      <c r="W15">
        <f t="shared" ref="W15:W18" si="16">K14*1/$K$18</f>
        <v>0.35809987819732042</v>
      </c>
      <c r="X15">
        <f t="shared" ref="X15:X18" si="17">L14*1/$L$18</f>
        <v>0.39471673398100632</v>
      </c>
    </row>
    <row r="16" spans="2:24">
      <c r="B16" t="s">
        <v>4</v>
      </c>
      <c r="D16" s="2">
        <v>2.4883221225710015</v>
      </c>
      <c r="E16">
        <v>3.003018946491776</v>
      </c>
      <c r="F16">
        <v>1.8367248062015502</v>
      </c>
      <c r="G16">
        <v>1.9173426033217456</v>
      </c>
      <c r="H16">
        <v>1.2865007865007869</v>
      </c>
      <c r="I16">
        <v>1.4077204202832343</v>
      </c>
      <c r="J16">
        <v>0.70220588235294112</v>
      </c>
      <c r="K16">
        <v>0.49794808659074585</v>
      </c>
      <c r="L16">
        <v>0.40705487122060463</v>
      </c>
      <c r="N16" t="s">
        <v>3</v>
      </c>
      <c r="P16">
        <f t="shared" si="9"/>
        <v>1.0809032930889251</v>
      </c>
      <c r="Q16">
        <f t="shared" si="10"/>
        <v>0.85952890792291248</v>
      </c>
      <c r="R16">
        <f t="shared" si="11"/>
        <v>0.99896352268547917</v>
      </c>
      <c r="S16">
        <f t="shared" si="12"/>
        <v>1.0253676706698349</v>
      </c>
      <c r="T16">
        <f t="shared" si="13"/>
        <v>0.79497064231065773</v>
      </c>
      <c r="U16">
        <f t="shared" si="14"/>
        <v>0.17679661813057782</v>
      </c>
      <c r="V16">
        <f t="shared" si="15"/>
        <v>0.19293172690763047</v>
      </c>
      <c r="W16">
        <f t="shared" si="16"/>
        <v>0.22113276492082826</v>
      </c>
      <c r="X16">
        <f t="shared" si="17"/>
        <v>0.24680711712695119</v>
      </c>
    </row>
    <row r="17" spans="2:24">
      <c r="B17" t="s">
        <v>5</v>
      </c>
      <c r="D17">
        <v>2.5367152466367711</v>
      </c>
      <c r="E17">
        <v>2.8546741619820946</v>
      </c>
      <c r="F17">
        <v>1.8795421511627906</v>
      </c>
      <c r="G17">
        <v>2.0442899446375691</v>
      </c>
      <c r="H17">
        <v>2.3489918489918495</v>
      </c>
      <c r="I17">
        <v>2.4090147708238159</v>
      </c>
      <c r="J17">
        <v>2.3856464460784315</v>
      </c>
      <c r="K17">
        <v>1.6743613419513692</v>
      </c>
      <c r="L17">
        <v>1.1928580316038324</v>
      </c>
      <c r="N17" t="s">
        <v>4</v>
      </c>
      <c r="P17">
        <f t="shared" si="9"/>
        <v>1.0683486422526172</v>
      </c>
      <c r="Q17">
        <f t="shared" si="10"/>
        <v>1.0295146324054247</v>
      </c>
      <c r="R17">
        <f t="shared" si="11"/>
        <v>1.0140091611220701</v>
      </c>
      <c r="S17">
        <f t="shared" si="12"/>
        <v>0.95639329522830885</v>
      </c>
      <c r="T17">
        <f t="shared" si="13"/>
        <v>0.53356859023782721</v>
      </c>
      <c r="U17">
        <f t="shared" si="14"/>
        <v>0.57895725692813516</v>
      </c>
      <c r="V17">
        <f t="shared" si="15"/>
        <v>0.2945542168674698</v>
      </c>
      <c r="W17">
        <f t="shared" si="16"/>
        <v>0.29558465286236296</v>
      </c>
      <c r="X17">
        <f t="shared" si="17"/>
        <v>0.35711166903176511</v>
      </c>
    </row>
    <row r="18" spans="2:24">
      <c r="B18" t="s">
        <v>6</v>
      </c>
      <c r="D18">
        <v>2.329129297458894</v>
      </c>
      <c r="E18">
        <v>2.916926920674578</v>
      </c>
      <c r="F18">
        <v>1.8113493217054264</v>
      </c>
      <c r="G18">
        <v>2.0047637440453201</v>
      </c>
      <c r="H18">
        <v>2.4111254111254108</v>
      </c>
      <c r="I18">
        <v>2.4314755596162634</v>
      </c>
      <c r="J18">
        <v>2.3839613970588238</v>
      </c>
      <c r="K18">
        <v>1.6846209089976403</v>
      </c>
      <c r="L18">
        <v>1.1398531790469077</v>
      </c>
      <c r="N18" t="s">
        <v>5</v>
      </c>
      <c r="P18">
        <f t="shared" si="9"/>
        <v>1.0891259877261239</v>
      </c>
      <c r="Q18">
        <f t="shared" si="10"/>
        <v>0.97865810135617426</v>
      </c>
      <c r="R18">
        <f t="shared" si="11"/>
        <v>1.0376475308435587</v>
      </c>
      <c r="S18">
        <f t="shared" si="12"/>
        <v>1.0197161389763019</v>
      </c>
      <c r="T18">
        <f t="shared" si="13"/>
        <v>0.97423047268845298</v>
      </c>
      <c r="U18">
        <f t="shared" si="14"/>
        <v>0.99076248630029728</v>
      </c>
      <c r="V18">
        <f t="shared" si="15"/>
        <v>1.0007068273092368</v>
      </c>
      <c r="W18">
        <f t="shared" si="16"/>
        <v>0.99390986601705211</v>
      </c>
      <c r="X18">
        <f t="shared" si="17"/>
        <v>1.0465014736382494</v>
      </c>
    </row>
    <row r="19" spans="2:24">
      <c r="N19" t="s">
        <v>6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</row>
    <row r="20" spans="2:24" ht="15" thickBot="1">
      <c r="B20" s="130" t="s">
        <v>196</v>
      </c>
      <c r="C20" s="130"/>
      <c r="D20" s="130"/>
      <c r="J20" s="1" t="s">
        <v>209</v>
      </c>
      <c r="T20" s="1" t="s">
        <v>209</v>
      </c>
    </row>
    <row r="21" spans="2:24" s="107" customFormat="1" ht="71.400000000000006" customHeight="1" thickBot="1">
      <c r="B21" s="124" t="s">
        <v>171</v>
      </c>
      <c r="C21" s="124" t="s">
        <v>173</v>
      </c>
      <c r="D21" s="125" t="s">
        <v>197</v>
      </c>
      <c r="E21" s="126" t="s">
        <v>198</v>
      </c>
      <c r="F21" s="127" t="s">
        <v>174</v>
      </c>
      <c r="G21" s="127" t="s">
        <v>199</v>
      </c>
      <c r="H21" s="127" t="s">
        <v>200</v>
      </c>
      <c r="I21" s="128" t="s">
        <v>201</v>
      </c>
      <c r="J21" s="129" t="s">
        <v>202</v>
      </c>
      <c r="L21" s="124" t="s">
        <v>171</v>
      </c>
      <c r="M21" s="124" t="s">
        <v>173</v>
      </c>
      <c r="N21" s="125" t="s">
        <v>197</v>
      </c>
      <c r="O21" s="126" t="s">
        <v>198</v>
      </c>
      <c r="P21" s="127" t="s">
        <v>174</v>
      </c>
      <c r="Q21" s="127" t="s">
        <v>199</v>
      </c>
      <c r="R21" s="127" t="s">
        <v>200</v>
      </c>
      <c r="S21" s="128" t="s">
        <v>201</v>
      </c>
      <c r="T21" s="129" t="s">
        <v>202</v>
      </c>
    </row>
    <row r="22" spans="2:24" ht="58">
      <c r="B22" s="55" t="s">
        <v>203</v>
      </c>
      <c r="C22" s="114" t="s">
        <v>204</v>
      </c>
      <c r="D22" s="55">
        <v>1</v>
      </c>
      <c r="E22" s="55">
        <v>1</v>
      </c>
      <c r="F22" s="55" t="s">
        <v>80</v>
      </c>
      <c r="G22" s="55">
        <v>853296.67099999997</v>
      </c>
      <c r="H22" s="55">
        <v>177.61600000000001</v>
      </c>
      <c r="I22" s="115">
        <f t="shared" ref="I22:I85" si="18">H22/G22*100</f>
        <v>2.0815269300400212E-2</v>
      </c>
      <c r="J22" s="115">
        <f>AVERAGE(I22,I25,I28)</f>
        <v>0.13347621492980086</v>
      </c>
      <c r="L22" s="55" t="s">
        <v>210</v>
      </c>
      <c r="M22" s="114" t="s">
        <v>204</v>
      </c>
      <c r="N22" s="55">
        <v>1</v>
      </c>
      <c r="O22" s="55">
        <v>1</v>
      </c>
      <c r="P22" s="55" t="s">
        <v>80</v>
      </c>
      <c r="Q22" s="107">
        <v>2718287.01</v>
      </c>
      <c r="R22" s="107">
        <v>9842.4490000000005</v>
      </c>
      <c r="S22" s="115">
        <f t="shared" ref="S22:S85" si="19">R22/Q22*100</f>
        <v>0.36208277359203511</v>
      </c>
      <c r="T22" s="115">
        <f>AVERAGE(S22,S25,S28)</f>
        <v>0.18992757504477201</v>
      </c>
    </row>
    <row r="23" spans="2:24" ht="58">
      <c r="B23" s="55" t="s">
        <v>203</v>
      </c>
      <c r="C23" s="114" t="s">
        <v>204</v>
      </c>
      <c r="D23" s="55">
        <v>2</v>
      </c>
      <c r="E23" s="55">
        <v>1</v>
      </c>
      <c r="F23" s="55" t="s">
        <v>80</v>
      </c>
      <c r="G23" s="55">
        <v>1211785.077</v>
      </c>
      <c r="H23" s="55">
        <v>3188.9119999999998</v>
      </c>
      <c r="I23" s="115">
        <f t="shared" si="18"/>
        <v>0.26315821679325729</v>
      </c>
      <c r="J23" s="115">
        <f>AVERAGE(I23,I26,I29)</f>
        <v>2.3000708611276752</v>
      </c>
      <c r="L23" s="55" t="s">
        <v>210</v>
      </c>
      <c r="M23" s="114" t="s">
        <v>204</v>
      </c>
      <c r="N23" s="55">
        <v>2</v>
      </c>
      <c r="O23" s="55">
        <v>1</v>
      </c>
      <c r="P23" s="55" t="s">
        <v>80</v>
      </c>
      <c r="Q23" s="107">
        <v>2850715.6660000002</v>
      </c>
      <c r="R23" s="107">
        <v>15477.853999999999</v>
      </c>
      <c r="S23" s="115">
        <f t="shared" si="19"/>
        <v>0.54294625678041919</v>
      </c>
      <c r="T23" s="115">
        <f>AVERAGE(S23,S26,S29)</f>
        <v>0.20836875036462718</v>
      </c>
    </row>
    <row r="24" spans="2:24" ht="58">
      <c r="B24" s="55" t="s">
        <v>203</v>
      </c>
      <c r="C24" s="114" t="s">
        <v>204</v>
      </c>
      <c r="D24" s="55">
        <v>3</v>
      </c>
      <c r="E24" s="55">
        <v>1</v>
      </c>
      <c r="F24" s="55" t="s">
        <v>80</v>
      </c>
      <c r="G24" s="55">
        <v>1094011.5930000001</v>
      </c>
      <c r="H24" s="55">
        <v>541.76599999999996</v>
      </c>
      <c r="I24" s="115">
        <f t="shared" si="18"/>
        <v>4.9521047442867443E-2</v>
      </c>
      <c r="J24" s="115">
        <f>AVERAGE(I24,I27,I30)</f>
        <v>0.43659752914468625</v>
      </c>
      <c r="L24" s="55" t="s">
        <v>210</v>
      </c>
      <c r="M24" s="114" t="s">
        <v>204</v>
      </c>
      <c r="N24" s="55">
        <v>3</v>
      </c>
      <c r="O24" s="55">
        <v>1</v>
      </c>
      <c r="P24" s="55" t="s">
        <v>80</v>
      </c>
      <c r="Q24" s="107">
        <v>2694327.4380000001</v>
      </c>
      <c r="R24" s="107">
        <v>15288.347</v>
      </c>
      <c r="S24" s="115">
        <f t="shared" si="19"/>
        <v>0.56742720963969184</v>
      </c>
      <c r="T24" s="115">
        <f>AVERAGE(S24,S27,S30)</f>
        <v>0.2396462825893485</v>
      </c>
    </row>
    <row r="25" spans="2:24" ht="58">
      <c r="B25" s="55" t="s">
        <v>203</v>
      </c>
      <c r="C25" s="114" t="s">
        <v>204</v>
      </c>
      <c r="D25" s="55">
        <v>1</v>
      </c>
      <c r="E25" s="55">
        <v>2</v>
      </c>
      <c r="F25" s="55" t="s">
        <v>80</v>
      </c>
      <c r="G25" s="55">
        <v>1476677.3189999999</v>
      </c>
      <c r="H25" s="55">
        <v>4172.1170000000002</v>
      </c>
      <c r="I25" s="115">
        <f t="shared" si="18"/>
        <v>0.28253410181889582</v>
      </c>
      <c r="J25" s="55"/>
      <c r="L25" s="55" t="s">
        <v>210</v>
      </c>
      <c r="M25" s="114" t="s">
        <v>204</v>
      </c>
      <c r="N25" s="55">
        <v>1</v>
      </c>
      <c r="O25" s="55">
        <v>2</v>
      </c>
      <c r="P25" s="55" t="s">
        <v>80</v>
      </c>
      <c r="Q25" s="107">
        <v>2684407.699</v>
      </c>
      <c r="R25" s="107">
        <v>5546.9679999999998</v>
      </c>
      <c r="S25" s="115">
        <f t="shared" si="19"/>
        <v>0.20663657022241314</v>
      </c>
      <c r="T25" s="55"/>
    </row>
    <row r="26" spans="2:24" ht="58">
      <c r="B26" s="55" t="s">
        <v>203</v>
      </c>
      <c r="C26" s="114" t="s">
        <v>204</v>
      </c>
      <c r="D26" s="55">
        <v>2</v>
      </c>
      <c r="E26" s="55">
        <v>2</v>
      </c>
      <c r="F26" s="55" t="s">
        <v>80</v>
      </c>
      <c r="G26" s="55">
        <v>1428223.098</v>
      </c>
      <c r="H26" s="55">
        <v>49489.447</v>
      </c>
      <c r="I26" s="115">
        <f t="shared" si="18"/>
        <v>3.4651061916938697</v>
      </c>
      <c r="J26" s="55"/>
      <c r="L26" s="55" t="s">
        <v>210</v>
      </c>
      <c r="M26" s="114" t="s">
        <v>204</v>
      </c>
      <c r="N26" s="55">
        <v>2</v>
      </c>
      <c r="O26" s="55">
        <v>2</v>
      </c>
      <c r="P26" s="55" t="s">
        <v>80</v>
      </c>
      <c r="Q26" s="107">
        <v>2630819.7089999998</v>
      </c>
      <c r="R26" s="107">
        <v>1087.99</v>
      </c>
      <c r="S26" s="115">
        <f t="shared" si="19"/>
        <v>4.1355551514153571E-2</v>
      </c>
      <c r="T26" s="55"/>
    </row>
    <row r="27" spans="2:24" ht="58">
      <c r="B27" s="55" t="s">
        <v>203</v>
      </c>
      <c r="C27" s="114" t="s">
        <v>204</v>
      </c>
      <c r="D27" s="55">
        <v>3</v>
      </c>
      <c r="E27" s="55">
        <v>2</v>
      </c>
      <c r="F27" s="55" t="s">
        <v>80</v>
      </c>
      <c r="G27" s="55">
        <v>1532299.3459999999</v>
      </c>
      <c r="H27" s="55">
        <v>11673.602999999999</v>
      </c>
      <c r="I27" s="115">
        <f t="shared" si="18"/>
        <v>0.76183567071756741</v>
      </c>
      <c r="J27" s="55"/>
      <c r="L27" s="55" t="s">
        <v>210</v>
      </c>
      <c r="M27" s="114" t="s">
        <v>204</v>
      </c>
      <c r="N27" s="55">
        <v>3</v>
      </c>
      <c r="O27" s="55">
        <v>2</v>
      </c>
      <c r="P27" s="55" t="s">
        <v>80</v>
      </c>
      <c r="Q27" s="107">
        <v>2152100.9219999998</v>
      </c>
      <c r="R27" s="107">
        <v>983.94799999999998</v>
      </c>
      <c r="S27" s="115">
        <f t="shared" si="19"/>
        <v>4.572034656653523E-2</v>
      </c>
      <c r="T27" s="55"/>
    </row>
    <row r="28" spans="2:24" ht="58">
      <c r="B28" s="55" t="s">
        <v>203</v>
      </c>
      <c r="C28" s="114" t="s">
        <v>204</v>
      </c>
      <c r="D28" s="55">
        <v>1</v>
      </c>
      <c r="E28" s="55">
        <v>3</v>
      </c>
      <c r="F28" s="55" t="s">
        <v>80</v>
      </c>
      <c r="G28" s="55">
        <v>1583098.9890000001</v>
      </c>
      <c r="H28" s="55">
        <v>1536.8610000000001</v>
      </c>
      <c r="I28" s="115">
        <f t="shared" si="18"/>
        <v>9.7079273670106561E-2</v>
      </c>
      <c r="J28" s="115"/>
      <c r="L28" s="55" t="s">
        <v>210</v>
      </c>
      <c r="M28" s="114" t="s">
        <v>204</v>
      </c>
      <c r="N28" s="55">
        <v>1</v>
      </c>
      <c r="O28" s="55">
        <v>3</v>
      </c>
      <c r="P28" s="55" t="s">
        <v>80</v>
      </c>
      <c r="Q28" s="107">
        <v>2865387.9309999999</v>
      </c>
      <c r="R28" s="107">
        <v>30.47</v>
      </c>
      <c r="S28" s="115">
        <f t="shared" si="19"/>
        <v>1.0633813198677843E-3</v>
      </c>
      <c r="T28" s="115"/>
    </row>
    <row r="29" spans="2:24" ht="58">
      <c r="B29" s="55" t="s">
        <v>203</v>
      </c>
      <c r="C29" s="114" t="s">
        <v>204</v>
      </c>
      <c r="D29" s="55">
        <v>2</v>
      </c>
      <c r="E29" s="55">
        <v>3</v>
      </c>
      <c r="F29" s="55" t="s">
        <v>80</v>
      </c>
      <c r="G29" s="55">
        <v>1489302.17</v>
      </c>
      <c r="H29" s="55">
        <v>47239.892999999996</v>
      </c>
      <c r="I29" s="115">
        <f t="shared" si="18"/>
        <v>3.1719481748958978</v>
      </c>
      <c r="J29" s="55"/>
      <c r="L29" s="55" t="s">
        <v>210</v>
      </c>
      <c r="M29" s="114" t="s">
        <v>204</v>
      </c>
      <c r="N29" s="55">
        <v>2</v>
      </c>
      <c r="O29" s="55">
        <v>3</v>
      </c>
      <c r="P29" s="55" t="s">
        <v>80</v>
      </c>
      <c r="Q29" s="107">
        <v>2908582.7880000002</v>
      </c>
      <c r="R29" s="107">
        <v>1186.8309999999999</v>
      </c>
      <c r="S29" s="115">
        <f t="shared" si="19"/>
        <v>4.0804442799308754E-2</v>
      </c>
      <c r="T29" s="55"/>
    </row>
    <row r="30" spans="2:24" ht="58">
      <c r="B30" s="55" t="s">
        <v>203</v>
      </c>
      <c r="C30" s="114" t="s">
        <v>204</v>
      </c>
      <c r="D30" s="55">
        <v>3</v>
      </c>
      <c r="E30" s="55">
        <v>3</v>
      </c>
      <c r="F30" s="55" t="s">
        <v>80</v>
      </c>
      <c r="G30" s="55">
        <v>1579107.4609999999</v>
      </c>
      <c r="H30" s="55">
        <v>7870.8379999999997</v>
      </c>
      <c r="I30" s="115">
        <f t="shared" si="18"/>
        <v>0.49843586927362388</v>
      </c>
      <c r="J30" s="55"/>
      <c r="L30" s="55" t="s">
        <v>210</v>
      </c>
      <c r="M30" s="114" t="s">
        <v>204</v>
      </c>
      <c r="N30" s="55">
        <v>3</v>
      </c>
      <c r="O30" s="55">
        <v>3</v>
      </c>
      <c r="P30" s="55" t="s">
        <v>80</v>
      </c>
      <c r="Q30" s="107">
        <v>2773391.7949999999</v>
      </c>
      <c r="R30" s="107">
        <v>2934.0070000000001</v>
      </c>
      <c r="S30" s="115">
        <f t="shared" si="19"/>
        <v>0.10579129156181843</v>
      </c>
      <c r="T30" s="55"/>
    </row>
    <row r="31" spans="2:24" ht="58">
      <c r="B31" s="55" t="s">
        <v>203</v>
      </c>
      <c r="C31" s="114" t="s">
        <v>205</v>
      </c>
      <c r="D31" s="55">
        <v>1</v>
      </c>
      <c r="E31" s="55">
        <v>1</v>
      </c>
      <c r="F31" s="55" t="s">
        <v>80</v>
      </c>
      <c r="G31" s="55">
        <v>1314242.7169999999</v>
      </c>
      <c r="H31" s="55">
        <v>19369.797999999999</v>
      </c>
      <c r="I31" s="115">
        <f t="shared" si="18"/>
        <v>1.4738371953253135</v>
      </c>
      <c r="J31" s="115">
        <f>AVERAGE(I31,I34,I37)</f>
        <v>1.2078954149169379</v>
      </c>
      <c r="L31" s="55" t="s">
        <v>210</v>
      </c>
      <c r="M31" s="114" t="s">
        <v>205</v>
      </c>
      <c r="N31" s="55">
        <v>1</v>
      </c>
      <c r="O31" s="55">
        <v>1</v>
      </c>
      <c r="P31" s="55" t="s">
        <v>80</v>
      </c>
      <c r="Q31" s="107">
        <v>2055189.507</v>
      </c>
      <c r="R31" s="107">
        <v>368.60899999999998</v>
      </c>
      <c r="S31" s="115">
        <f t="shared" si="19"/>
        <v>1.793552364609265E-2</v>
      </c>
      <c r="T31" s="115">
        <f>AVERAGE(S31,S34,S37)</f>
        <v>7.46074523882439E-2</v>
      </c>
    </row>
    <row r="32" spans="2:24" ht="58">
      <c r="B32" s="55" t="s">
        <v>203</v>
      </c>
      <c r="C32" s="114" t="s">
        <v>205</v>
      </c>
      <c r="D32" s="55">
        <v>2</v>
      </c>
      <c r="E32" s="55">
        <v>1</v>
      </c>
      <c r="F32" s="55" t="s">
        <v>80</v>
      </c>
      <c r="G32" s="55">
        <v>1125940.844</v>
      </c>
      <c r="H32" s="55">
        <v>272795.77899999998</v>
      </c>
      <c r="I32" s="115">
        <f t="shared" si="18"/>
        <v>24.228251462205591</v>
      </c>
      <c r="J32" s="115">
        <f>AVERAGE(I32,I35,I38)</f>
        <v>22.143077589540699</v>
      </c>
      <c r="L32" s="55" t="s">
        <v>210</v>
      </c>
      <c r="M32" s="114" t="s">
        <v>205</v>
      </c>
      <c r="N32" s="55">
        <v>2</v>
      </c>
      <c r="O32" s="55">
        <v>1</v>
      </c>
      <c r="P32" s="55" t="s">
        <v>80</v>
      </c>
      <c r="Q32" s="107">
        <v>2569230.0830000001</v>
      </c>
      <c r="R32" s="107">
        <v>236864.59599999999</v>
      </c>
      <c r="S32" s="115">
        <f t="shared" si="19"/>
        <v>9.2192831450666155</v>
      </c>
      <c r="T32" s="115">
        <f>AVERAGE(S32,S35,S38)</f>
        <v>9.5330618888815071</v>
      </c>
    </row>
    <row r="33" spans="2:20" ht="58">
      <c r="B33" s="55" t="s">
        <v>203</v>
      </c>
      <c r="C33" s="114" t="s">
        <v>205</v>
      </c>
      <c r="D33" s="55">
        <v>3</v>
      </c>
      <c r="E33" s="55">
        <v>1</v>
      </c>
      <c r="F33" s="55" t="s">
        <v>80</v>
      </c>
      <c r="G33" s="55">
        <v>1053133.9180000001</v>
      </c>
      <c r="H33" s="55">
        <v>275.71300000000002</v>
      </c>
      <c r="I33" s="115">
        <f t="shared" si="18"/>
        <v>2.6180241210311109E-2</v>
      </c>
      <c r="J33" s="115">
        <f>AVERAGE(I33,I36,I39)</f>
        <v>5.0317507699907643E-2</v>
      </c>
      <c r="L33" s="55" t="s">
        <v>210</v>
      </c>
      <c r="M33" s="114" t="s">
        <v>205</v>
      </c>
      <c r="N33" s="55">
        <v>3</v>
      </c>
      <c r="O33" s="55">
        <v>1</v>
      </c>
      <c r="P33" s="55" t="s">
        <v>80</v>
      </c>
      <c r="Q33" s="107">
        <v>2976072.3840000001</v>
      </c>
      <c r="R33" s="107">
        <v>48884.512000000002</v>
      </c>
      <c r="S33" s="115">
        <f t="shared" si="19"/>
        <v>1.6425847792820352</v>
      </c>
      <c r="T33" s="115">
        <f>AVERAGE(S33,S36,S39)</f>
        <v>2.5755279497519949</v>
      </c>
    </row>
    <row r="34" spans="2:20" ht="58">
      <c r="B34" s="55" t="s">
        <v>203</v>
      </c>
      <c r="C34" s="114" t="s">
        <v>205</v>
      </c>
      <c r="D34" s="55">
        <v>1</v>
      </c>
      <c r="E34" s="55">
        <v>2</v>
      </c>
      <c r="F34" s="55" t="s">
        <v>80</v>
      </c>
      <c r="G34" s="55">
        <v>1381675.8319999999</v>
      </c>
      <c r="H34" s="55">
        <v>7404.875</v>
      </c>
      <c r="I34" s="115">
        <f t="shared" si="18"/>
        <v>0.53593432182144451</v>
      </c>
      <c r="J34" s="115"/>
      <c r="L34" s="55" t="s">
        <v>210</v>
      </c>
      <c r="M34" s="114" t="s">
        <v>205</v>
      </c>
      <c r="N34" s="55">
        <v>1</v>
      </c>
      <c r="O34" s="55">
        <v>2</v>
      </c>
      <c r="P34" s="55" t="s">
        <v>80</v>
      </c>
      <c r="Q34" s="107">
        <v>1706813.317</v>
      </c>
      <c r="R34" s="107">
        <v>3347.2060000000001</v>
      </c>
      <c r="S34" s="115">
        <f t="shared" si="19"/>
        <v>0.19610850036506952</v>
      </c>
      <c r="T34" s="115"/>
    </row>
    <row r="35" spans="2:20" ht="58">
      <c r="B35" s="55" t="s">
        <v>203</v>
      </c>
      <c r="C35" s="114" t="s">
        <v>205</v>
      </c>
      <c r="D35" s="55">
        <v>2</v>
      </c>
      <c r="E35" s="55">
        <v>2</v>
      </c>
      <c r="F35" s="55" t="s">
        <v>80</v>
      </c>
      <c r="G35" s="55">
        <v>1358476.5160000001</v>
      </c>
      <c r="H35" s="55">
        <v>241579.22099999999</v>
      </c>
      <c r="I35" s="115">
        <f t="shared" si="18"/>
        <v>17.783098798890094</v>
      </c>
      <c r="J35" s="55"/>
      <c r="L35" s="55" t="s">
        <v>210</v>
      </c>
      <c r="M35" s="114" t="s">
        <v>205</v>
      </c>
      <c r="N35" s="55">
        <v>2</v>
      </c>
      <c r="O35" s="55">
        <v>2</v>
      </c>
      <c r="P35" s="55" t="s">
        <v>80</v>
      </c>
      <c r="Q35" s="107">
        <v>2442024.3760000002</v>
      </c>
      <c r="R35" s="107">
        <v>305494.946</v>
      </c>
      <c r="S35" s="115">
        <f t="shared" si="19"/>
        <v>12.509905675077505</v>
      </c>
      <c r="T35" s="55"/>
    </row>
    <row r="36" spans="2:20" ht="58">
      <c r="B36" s="55" t="s">
        <v>203</v>
      </c>
      <c r="C36" s="114" t="s">
        <v>205</v>
      </c>
      <c r="D36" s="55">
        <v>3</v>
      </c>
      <c r="E36" s="55">
        <v>2</v>
      </c>
      <c r="F36" s="55" t="s">
        <v>80</v>
      </c>
      <c r="G36" s="55">
        <v>1333229.0430000001</v>
      </c>
      <c r="H36" s="55">
        <v>1545.779</v>
      </c>
      <c r="I36" s="115">
        <f t="shared" si="18"/>
        <v>0.11594249376099136</v>
      </c>
      <c r="J36" s="55"/>
      <c r="L36" s="55" t="s">
        <v>210</v>
      </c>
      <c r="M36" s="114" t="s">
        <v>205</v>
      </c>
      <c r="N36" s="55">
        <v>3</v>
      </c>
      <c r="O36" s="55">
        <v>2</v>
      </c>
      <c r="P36" s="55" t="s">
        <v>80</v>
      </c>
      <c r="Q36" s="107">
        <v>2876511.5929999999</v>
      </c>
      <c r="R36" s="107">
        <v>126574.762</v>
      </c>
      <c r="S36" s="115">
        <f t="shared" si="19"/>
        <v>4.4002868720578112</v>
      </c>
      <c r="T36" s="55"/>
    </row>
    <row r="37" spans="2:20" ht="58">
      <c r="B37" s="55" t="s">
        <v>203</v>
      </c>
      <c r="C37" s="114" t="s">
        <v>205</v>
      </c>
      <c r="D37" s="55">
        <v>1</v>
      </c>
      <c r="E37" s="55">
        <v>3</v>
      </c>
      <c r="F37" s="55" t="s">
        <v>80</v>
      </c>
      <c r="G37" s="55">
        <v>1241939.655</v>
      </c>
      <c r="H37" s="55">
        <v>20043.847000000002</v>
      </c>
      <c r="I37" s="115">
        <f t="shared" si="18"/>
        <v>1.6139147276040557</v>
      </c>
      <c r="J37" s="115"/>
      <c r="L37" s="55" t="s">
        <v>210</v>
      </c>
      <c r="M37" s="114" t="s">
        <v>205</v>
      </c>
      <c r="N37" s="55">
        <v>1</v>
      </c>
      <c r="O37" s="55">
        <v>3</v>
      </c>
      <c r="P37" s="55" t="s">
        <v>80</v>
      </c>
      <c r="Q37" s="107">
        <v>2530830.1129999999</v>
      </c>
      <c r="R37" s="107">
        <v>247.47300000000001</v>
      </c>
      <c r="S37" s="115">
        <f t="shared" si="19"/>
        <v>9.7783331535695236E-3</v>
      </c>
      <c r="T37" s="115"/>
    </row>
    <row r="38" spans="2:20" ht="58">
      <c r="B38" s="55" t="s">
        <v>203</v>
      </c>
      <c r="C38" s="114" t="s">
        <v>205</v>
      </c>
      <c r="D38" s="55">
        <v>2</v>
      </c>
      <c r="E38" s="55">
        <v>3</v>
      </c>
      <c r="F38" s="55" t="s">
        <v>80</v>
      </c>
      <c r="G38" s="55">
        <v>1171553.9539999999</v>
      </c>
      <c r="H38" s="55">
        <v>286068.66800000001</v>
      </c>
      <c r="I38" s="115">
        <f t="shared" si="18"/>
        <v>24.417882507526411</v>
      </c>
      <c r="J38" s="55"/>
      <c r="L38" s="55" t="s">
        <v>210</v>
      </c>
      <c r="M38" s="114" t="s">
        <v>205</v>
      </c>
      <c r="N38" s="55">
        <v>2</v>
      </c>
      <c r="O38" s="55">
        <v>3</v>
      </c>
      <c r="P38" s="55" t="s">
        <v>80</v>
      </c>
      <c r="Q38" s="107">
        <v>2841728.5970000001</v>
      </c>
      <c r="R38" s="107">
        <v>195226.66500000001</v>
      </c>
      <c r="S38" s="115">
        <f t="shared" si="19"/>
        <v>6.8699968465003982</v>
      </c>
      <c r="T38" s="55"/>
    </row>
    <row r="39" spans="2:20" ht="58">
      <c r="B39" s="55" t="s">
        <v>203</v>
      </c>
      <c r="C39" s="114" t="s">
        <v>205</v>
      </c>
      <c r="D39" s="55">
        <v>3</v>
      </c>
      <c r="E39" s="55">
        <v>3</v>
      </c>
      <c r="F39" s="55" t="s">
        <v>80</v>
      </c>
      <c r="G39" s="55">
        <v>1119403.983</v>
      </c>
      <c r="H39" s="55">
        <v>98.840999999999994</v>
      </c>
      <c r="I39" s="115">
        <f t="shared" si="18"/>
        <v>8.829788128420479E-3</v>
      </c>
      <c r="J39" s="55"/>
      <c r="L39" s="55" t="s">
        <v>210</v>
      </c>
      <c r="M39" s="114" t="s">
        <v>205</v>
      </c>
      <c r="N39" s="55">
        <v>3</v>
      </c>
      <c r="O39" s="55">
        <v>3</v>
      </c>
      <c r="P39" s="55" t="s">
        <v>80</v>
      </c>
      <c r="Q39" s="107">
        <v>3231898.781</v>
      </c>
      <c r="R39" s="107">
        <v>54415.874000000003</v>
      </c>
      <c r="S39" s="115">
        <f t="shared" si="19"/>
        <v>1.6837121979161391</v>
      </c>
      <c r="T39" s="55"/>
    </row>
    <row r="40" spans="2:20" ht="58">
      <c r="B40" s="55" t="s">
        <v>203</v>
      </c>
      <c r="C40" s="114" t="s">
        <v>206</v>
      </c>
      <c r="D40" s="55">
        <v>1</v>
      </c>
      <c r="E40" s="55">
        <v>1</v>
      </c>
      <c r="F40" s="55" t="s">
        <v>80</v>
      </c>
      <c r="G40" s="55">
        <v>1369258.3230000001</v>
      </c>
      <c r="H40" s="55">
        <v>250208.829</v>
      </c>
      <c r="I40" s="115">
        <f t="shared" si="18"/>
        <v>18.273310798783434</v>
      </c>
      <c r="J40" s="115">
        <f>AVERAGE(I40,I43,I46)</f>
        <v>22.779593797664976</v>
      </c>
      <c r="L40" s="55" t="s">
        <v>210</v>
      </c>
      <c r="M40" s="114" t="s">
        <v>206</v>
      </c>
      <c r="N40" s="55">
        <v>1</v>
      </c>
      <c r="O40" s="55">
        <v>1</v>
      </c>
      <c r="P40" s="55" t="s">
        <v>80</v>
      </c>
      <c r="Q40" s="107">
        <v>2488324.9109999998</v>
      </c>
      <c r="R40" s="107">
        <v>81828.180999999997</v>
      </c>
      <c r="S40" s="115">
        <f t="shared" si="19"/>
        <v>3.2884845800589266</v>
      </c>
      <c r="T40" s="115">
        <f>AVERAGE(S40,S43,S46)</f>
        <v>2.7132891461144877</v>
      </c>
    </row>
    <row r="41" spans="2:20" ht="58">
      <c r="B41" s="55" t="s">
        <v>203</v>
      </c>
      <c r="C41" s="114" t="s">
        <v>206</v>
      </c>
      <c r="D41" s="55">
        <v>2</v>
      </c>
      <c r="E41" s="55">
        <v>1</v>
      </c>
      <c r="F41" s="55" t="s">
        <v>80</v>
      </c>
      <c r="G41" s="55">
        <v>1565970.571</v>
      </c>
      <c r="H41" s="55">
        <v>209929.4</v>
      </c>
      <c r="I41" s="115">
        <f t="shared" si="18"/>
        <v>13.405705310665125</v>
      </c>
      <c r="J41" s="115">
        <f>AVERAGE(I41,I44,I47)</f>
        <v>12.732543954157705</v>
      </c>
      <c r="L41" s="55" t="s">
        <v>210</v>
      </c>
      <c r="M41" s="114" t="s">
        <v>206</v>
      </c>
      <c r="N41" s="55">
        <v>2</v>
      </c>
      <c r="O41" s="55">
        <v>1</v>
      </c>
      <c r="P41" s="55" t="s">
        <v>80</v>
      </c>
      <c r="Q41" s="107">
        <v>2757897.5920000002</v>
      </c>
      <c r="R41" s="107">
        <v>46464.773999999998</v>
      </c>
      <c r="S41" s="115">
        <f t="shared" si="19"/>
        <v>1.684789679456669</v>
      </c>
      <c r="T41" s="115">
        <f>AVERAGE(S41,S44,S47)</f>
        <v>0.71795282685999007</v>
      </c>
    </row>
    <row r="42" spans="2:20" ht="58">
      <c r="B42" s="55" t="s">
        <v>203</v>
      </c>
      <c r="C42" s="114" t="s">
        <v>206</v>
      </c>
      <c r="D42" s="55">
        <v>3</v>
      </c>
      <c r="E42" s="55">
        <v>1</v>
      </c>
      <c r="F42" s="55" t="s">
        <v>80</v>
      </c>
      <c r="G42" s="55">
        <v>1310541.7660000001</v>
      </c>
      <c r="H42" s="55">
        <v>134754.01300000001</v>
      </c>
      <c r="I42" s="115">
        <f t="shared" si="18"/>
        <v>10.282313505451453</v>
      </c>
      <c r="J42" s="115">
        <f>AVERAGE(I42,I45,I48)</f>
        <v>13.660707404750951</v>
      </c>
      <c r="L42" s="55" t="s">
        <v>210</v>
      </c>
      <c r="M42" s="114" t="s">
        <v>206</v>
      </c>
      <c r="N42" s="55">
        <v>3</v>
      </c>
      <c r="O42" s="55">
        <v>1</v>
      </c>
      <c r="P42" s="55" t="s">
        <v>80</v>
      </c>
      <c r="Q42" s="107">
        <v>2594401.7540000002</v>
      </c>
      <c r="R42" s="107">
        <v>7881.9859999999999</v>
      </c>
      <c r="S42" s="115">
        <f t="shared" si="19"/>
        <v>0.30380745726245756</v>
      </c>
      <c r="T42" s="115">
        <f>AVERAGE(S42,S45,S48)</f>
        <v>0.27146418856866439</v>
      </c>
    </row>
    <row r="43" spans="2:20" ht="58">
      <c r="B43" s="55" t="s">
        <v>203</v>
      </c>
      <c r="C43" s="114" t="s">
        <v>206</v>
      </c>
      <c r="D43" s="55">
        <v>1</v>
      </c>
      <c r="E43" s="55">
        <v>2</v>
      </c>
      <c r="F43" s="55" t="s">
        <v>80</v>
      </c>
      <c r="G43" s="55">
        <v>1170819.709</v>
      </c>
      <c r="H43" s="55">
        <v>453166.61700000003</v>
      </c>
      <c r="I43" s="115">
        <f t="shared" si="18"/>
        <v>38.705072481829909</v>
      </c>
      <c r="J43" s="115"/>
      <c r="L43" s="55" t="s">
        <v>210</v>
      </c>
      <c r="M43" s="114" t="s">
        <v>206</v>
      </c>
      <c r="N43" s="55">
        <v>1</v>
      </c>
      <c r="O43" s="55">
        <v>2</v>
      </c>
      <c r="P43" s="55" t="s">
        <v>80</v>
      </c>
      <c r="Q43" s="107">
        <v>2484826.8429999999</v>
      </c>
      <c r="R43" s="107">
        <v>57835.91</v>
      </c>
      <c r="S43" s="115">
        <f t="shared" si="19"/>
        <v>2.3275629914788394</v>
      </c>
      <c r="T43" s="115"/>
    </row>
    <row r="44" spans="2:20" ht="58">
      <c r="B44" s="55" t="s">
        <v>203</v>
      </c>
      <c r="C44" s="114" t="s">
        <v>206</v>
      </c>
      <c r="D44" s="55">
        <v>2</v>
      </c>
      <c r="E44" s="55">
        <v>2</v>
      </c>
      <c r="F44" s="55" t="s">
        <v>80</v>
      </c>
      <c r="G44" s="55">
        <v>1239113.4069999999</v>
      </c>
      <c r="H44" s="55">
        <v>206574.019</v>
      </c>
      <c r="I44" s="115">
        <f t="shared" si="18"/>
        <v>16.671114833640083</v>
      </c>
      <c r="J44" s="55"/>
      <c r="L44" s="55" t="s">
        <v>210</v>
      </c>
      <c r="M44" s="114" t="s">
        <v>206</v>
      </c>
      <c r="N44" s="55">
        <v>2</v>
      </c>
      <c r="O44" s="55">
        <v>2</v>
      </c>
      <c r="P44" s="55" t="s">
        <v>80</v>
      </c>
      <c r="Q44" s="107">
        <v>2209531.0639999998</v>
      </c>
      <c r="R44" s="107">
        <v>3509.9580000000001</v>
      </c>
      <c r="S44" s="115">
        <f t="shared" si="19"/>
        <v>0.15885533619272982</v>
      </c>
      <c r="T44" s="55"/>
    </row>
    <row r="45" spans="2:20" ht="58">
      <c r="B45" s="55" t="s">
        <v>203</v>
      </c>
      <c r="C45" s="114" t="s">
        <v>206</v>
      </c>
      <c r="D45" s="55">
        <v>3</v>
      </c>
      <c r="E45" s="55">
        <v>2</v>
      </c>
      <c r="F45" s="55" t="s">
        <v>80</v>
      </c>
      <c r="G45" s="55">
        <v>1410555.8859999999</v>
      </c>
      <c r="H45" s="55">
        <v>324638.82299999997</v>
      </c>
      <c r="I45" s="115">
        <f t="shared" si="18"/>
        <v>23.014956459513154</v>
      </c>
      <c r="J45" s="55"/>
      <c r="L45" s="55" t="s">
        <v>210</v>
      </c>
      <c r="M45" s="114" t="s">
        <v>206</v>
      </c>
      <c r="N45" s="55">
        <v>3</v>
      </c>
      <c r="O45" s="55">
        <v>2</v>
      </c>
      <c r="P45" s="55" t="s">
        <v>80</v>
      </c>
      <c r="Q45" s="107">
        <v>2624701.2489999998</v>
      </c>
      <c r="R45" s="107">
        <v>8495.0949999999993</v>
      </c>
      <c r="S45" s="115">
        <f t="shared" si="19"/>
        <v>0.32365950232380142</v>
      </c>
      <c r="T45" s="55"/>
    </row>
    <row r="46" spans="2:20" ht="58">
      <c r="B46" s="55" t="s">
        <v>203</v>
      </c>
      <c r="C46" s="114" t="s">
        <v>206</v>
      </c>
      <c r="D46" s="55">
        <v>1</v>
      </c>
      <c r="E46" s="55">
        <v>3</v>
      </c>
      <c r="F46" s="55" t="s">
        <v>80</v>
      </c>
      <c r="G46" s="55">
        <v>1568914.9820000001</v>
      </c>
      <c r="H46" s="55">
        <v>178234.98800000001</v>
      </c>
      <c r="I46" s="115">
        <f t="shared" si="18"/>
        <v>11.360398112381592</v>
      </c>
      <c r="J46" s="115"/>
      <c r="L46" s="55" t="s">
        <v>210</v>
      </c>
      <c r="M46" s="114" t="s">
        <v>206</v>
      </c>
      <c r="N46" s="55">
        <v>1</v>
      </c>
      <c r="O46" s="55">
        <v>3</v>
      </c>
      <c r="P46" s="55" t="s">
        <v>80</v>
      </c>
      <c r="Q46" s="107">
        <v>2688209.7209999999</v>
      </c>
      <c r="R46" s="107">
        <v>67845.570999999996</v>
      </c>
      <c r="S46" s="115">
        <f t="shared" si="19"/>
        <v>2.523819866805697</v>
      </c>
      <c r="T46" s="115"/>
    </row>
    <row r="47" spans="2:20" ht="58">
      <c r="B47" s="55" t="s">
        <v>203</v>
      </c>
      <c r="C47" s="114" t="s">
        <v>206</v>
      </c>
      <c r="D47" s="55">
        <v>2</v>
      </c>
      <c r="E47" s="55">
        <v>3</v>
      </c>
      <c r="F47" s="55" t="s">
        <v>80</v>
      </c>
      <c r="G47" s="55">
        <v>1527641.9439999999</v>
      </c>
      <c r="H47" s="55">
        <v>124056.92600000001</v>
      </c>
      <c r="I47" s="115">
        <f t="shared" si="18"/>
        <v>8.1208117181679071</v>
      </c>
      <c r="J47" s="55"/>
      <c r="L47" s="55" t="s">
        <v>210</v>
      </c>
      <c r="M47" s="114" t="s">
        <v>206</v>
      </c>
      <c r="N47" s="55">
        <v>2</v>
      </c>
      <c r="O47" s="55">
        <v>3</v>
      </c>
      <c r="P47" s="55" t="s">
        <v>80</v>
      </c>
      <c r="Q47" s="107">
        <v>2680253.4190000002</v>
      </c>
      <c r="R47" s="107">
        <v>8314.5069999999996</v>
      </c>
      <c r="S47" s="115">
        <f t="shared" si="19"/>
        <v>0.31021346493057117</v>
      </c>
      <c r="T47" s="55"/>
    </row>
    <row r="48" spans="2:20" ht="58">
      <c r="B48" s="55" t="s">
        <v>203</v>
      </c>
      <c r="C48" s="114" t="s">
        <v>206</v>
      </c>
      <c r="D48" s="55">
        <v>3</v>
      </c>
      <c r="E48" s="55">
        <v>3</v>
      </c>
      <c r="F48" s="55" t="s">
        <v>80</v>
      </c>
      <c r="G48" s="55">
        <v>1365627.973</v>
      </c>
      <c r="H48" s="55">
        <v>104946.492</v>
      </c>
      <c r="I48" s="115">
        <f t="shared" si="18"/>
        <v>7.6848522492882472</v>
      </c>
      <c r="J48" s="55"/>
      <c r="L48" s="55" t="s">
        <v>210</v>
      </c>
      <c r="M48" s="114" t="s">
        <v>206</v>
      </c>
      <c r="N48" s="55">
        <v>3</v>
      </c>
      <c r="O48" s="55">
        <v>3</v>
      </c>
      <c r="P48" s="55" t="s">
        <v>80</v>
      </c>
      <c r="Q48" s="107">
        <v>2418029.875</v>
      </c>
      <c r="R48" s="107">
        <v>4519.9170000000004</v>
      </c>
      <c r="S48" s="115">
        <f t="shared" si="19"/>
        <v>0.18692560611973416</v>
      </c>
      <c r="T48" s="55"/>
    </row>
    <row r="49" spans="2:20" ht="58">
      <c r="B49" s="55" t="s">
        <v>203</v>
      </c>
      <c r="C49" s="114" t="s">
        <v>207</v>
      </c>
      <c r="D49" s="55">
        <v>1</v>
      </c>
      <c r="E49" s="55">
        <v>1</v>
      </c>
      <c r="F49" s="55" t="s">
        <v>80</v>
      </c>
      <c r="G49" s="55">
        <v>1286936.683</v>
      </c>
      <c r="H49" s="55">
        <v>306.18299999999999</v>
      </c>
      <c r="I49" s="115">
        <f t="shared" si="18"/>
        <v>2.3791613374968192E-2</v>
      </c>
      <c r="J49" s="115">
        <f>AVERAGE(I49,I52,I55)</f>
        <v>3.2989145354531658E-2</v>
      </c>
      <c r="L49" s="55" t="s">
        <v>210</v>
      </c>
      <c r="M49" s="114" t="s">
        <v>207</v>
      </c>
      <c r="N49" s="55">
        <v>1</v>
      </c>
      <c r="O49" s="55">
        <v>1</v>
      </c>
      <c r="P49" s="55" t="s">
        <v>80</v>
      </c>
      <c r="Q49" s="107">
        <v>2316674.3459999999</v>
      </c>
      <c r="R49" s="107">
        <v>353.00200000000001</v>
      </c>
      <c r="S49" s="115">
        <f t="shared" si="19"/>
        <v>1.5237445893485111E-2</v>
      </c>
      <c r="T49" s="115">
        <f>AVERAGE(S49,S52,S55)</f>
        <v>1.3745981526893163</v>
      </c>
    </row>
    <row r="50" spans="2:20" ht="58">
      <c r="B50" s="55" t="s">
        <v>203</v>
      </c>
      <c r="C50" s="114" t="s">
        <v>207</v>
      </c>
      <c r="D50" s="55">
        <v>2</v>
      </c>
      <c r="E50" s="55">
        <v>1</v>
      </c>
      <c r="F50" s="55" t="s">
        <v>80</v>
      </c>
      <c r="G50" s="55">
        <v>1025396.849</v>
      </c>
      <c r="H50" s="55">
        <v>196.19499999999999</v>
      </c>
      <c r="I50" s="115">
        <f t="shared" si="18"/>
        <v>1.9133567671027626E-2</v>
      </c>
      <c r="J50" s="115">
        <f>AVERAGE(I50,I53,I56)</f>
        <v>1.8784042831000183E-2</v>
      </c>
      <c r="L50" s="55" t="s">
        <v>210</v>
      </c>
      <c r="M50" s="114" t="s">
        <v>207</v>
      </c>
      <c r="N50" s="55">
        <v>2</v>
      </c>
      <c r="O50" s="55">
        <v>1</v>
      </c>
      <c r="P50" s="55" t="s">
        <v>80</v>
      </c>
      <c r="Q50" s="107">
        <v>2437210.1660000002</v>
      </c>
      <c r="R50" s="107">
        <v>38123.514000000003</v>
      </c>
      <c r="S50" s="115">
        <f t="shared" si="19"/>
        <v>1.5642275964476673</v>
      </c>
      <c r="T50" s="115">
        <f>AVERAGE(S50,S53,S56)</f>
        <v>0.95489380507916977</v>
      </c>
    </row>
    <row r="51" spans="2:20" ht="58">
      <c r="B51" s="55" t="s">
        <v>203</v>
      </c>
      <c r="C51" s="114" t="s">
        <v>207</v>
      </c>
      <c r="D51" s="55">
        <v>3</v>
      </c>
      <c r="E51" s="55">
        <v>1</v>
      </c>
      <c r="F51" s="55" t="s">
        <v>80</v>
      </c>
      <c r="G51" s="55">
        <v>1400295.7790000001</v>
      </c>
      <c r="H51" s="55">
        <v>210.315</v>
      </c>
      <c r="I51" s="115">
        <f t="shared" si="18"/>
        <v>1.5019326856087024E-2</v>
      </c>
      <c r="J51" s="115">
        <f>AVERAGE(I51,I54,I57)</f>
        <v>5.2076399020000254E-2</v>
      </c>
      <c r="L51" s="55" t="s">
        <v>210</v>
      </c>
      <c r="M51" s="114" t="s">
        <v>207</v>
      </c>
      <c r="N51" s="55">
        <v>3</v>
      </c>
      <c r="O51" s="55">
        <v>1</v>
      </c>
      <c r="P51" s="55" t="s">
        <v>80</v>
      </c>
      <c r="Q51" s="107">
        <v>2069096.314</v>
      </c>
      <c r="R51" s="107">
        <v>82221.313999999998</v>
      </c>
      <c r="S51" s="115">
        <f t="shared" si="19"/>
        <v>3.9737789605863654</v>
      </c>
      <c r="T51" s="115">
        <f>AVERAGE(S51,S54,S57)</f>
        <v>2.6635075491760407</v>
      </c>
    </row>
    <row r="52" spans="2:20" ht="58">
      <c r="B52" s="55" t="s">
        <v>203</v>
      </c>
      <c r="C52" s="114" t="s">
        <v>207</v>
      </c>
      <c r="D52" s="55">
        <v>1</v>
      </c>
      <c r="E52" s="55">
        <v>2</v>
      </c>
      <c r="F52" s="55" t="s">
        <v>80</v>
      </c>
      <c r="G52" s="55">
        <v>918406.65899999999</v>
      </c>
      <c r="H52" s="55">
        <v>66.141000000000005</v>
      </c>
      <c r="I52" s="115">
        <f t="shared" si="18"/>
        <v>7.201711720167309E-3</v>
      </c>
      <c r="J52" s="115"/>
      <c r="L52" s="55" t="s">
        <v>210</v>
      </c>
      <c r="M52" s="114" t="s">
        <v>207</v>
      </c>
      <c r="N52" s="55">
        <v>1</v>
      </c>
      <c r="O52" s="55">
        <v>2</v>
      </c>
      <c r="P52" s="55" t="s">
        <v>80</v>
      </c>
      <c r="Q52" s="107">
        <v>2664251.6349999998</v>
      </c>
      <c r="R52" s="107">
        <v>63072.978999999999</v>
      </c>
      <c r="S52" s="115">
        <f t="shared" si="19"/>
        <v>2.3673806997588653</v>
      </c>
      <c r="T52" s="115"/>
    </row>
    <row r="53" spans="2:20" ht="58">
      <c r="B53" s="55" t="s">
        <v>203</v>
      </c>
      <c r="C53" s="114" t="s">
        <v>207</v>
      </c>
      <c r="D53" s="55">
        <v>2</v>
      </c>
      <c r="E53" s="55">
        <v>2</v>
      </c>
      <c r="F53" s="55" t="s">
        <v>80</v>
      </c>
      <c r="G53" s="55">
        <v>1031119.203</v>
      </c>
      <c r="H53" s="55">
        <v>83.977000000000004</v>
      </c>
      <c r="I53" s="115">
        <f t="shared" si="18"/>
        <v>8.1442572067004747E-3</v>
      </c>
      <c r="J53" s="55"/>
      <c r="L53" s="55" t="s">
        <v>210</v>
      </c>
      <c r="M53" s="114" t="s">
        <v>207</v>
      </c>
      <c r="N53" s="55">
        <v>2</v>
      </c>
      <c r="O53" s="55">
        <v>2</v>
      </c>
      <c r="P53" s="55" t="s">
        <v>80</v>
      </c>
      <c r="Q53" s="107">
        <v>2831793.9950000001</v>
      </c>
      <c r="R53" s="107">
        <v>24732.460999999999</v>
      </c>
      <c r="S53" s="115">
        <f t="shared" si="19"/>
        <v>0.87338489465226787</v>
      </c>
      <c r="T53" s="55"/>
    </row>
    <row r="54" spans="2:20" ht="58">
      <c r="B54" s="55" t="s">
        <v>203</v>
      </c>
      <c r="C54" s="114" t="s">
        <v>207</v>
      </c>
      <c r="D54" s="55">
        <v>3</v>
      </c>
      <c r="E54" s="55">
        <v>2</v>
      </c>
      <c r="F54" s="55" t="s">
        <v>80</v>
      </c>
      <c r="G54" s="55">
        <v>1232037.753</v>
      </c>
      <c r="H54" s="55">
        <v>385.702</v>
      </c>
      <c r="I54" s="115">
        <f t="shared" si="18"/>
        <v>3.130602118813481E-2</v>
      </c>
      <c r="J54" s="55"/>
      <c r="L54" s="55" t="s">
        <v>210</v>
      </c>
      <c r="M54" s="114" t="s">
        <v>207</v>
      </c>
      <c r="N54" s="55">
        <v>3</v>
      </c>
      <c r="O54" s="55">
        <v>2</v>
      </c>
      <c r="P54" s="55" t="s">
        <v>80</v>
      </c>
      <c r="Q54" s="107">
        <v>2353478.7459999998</v>
      </c>
      <c r="R54" s="107">
        <v>64363.108999999997</v>
      </c>
      <c r="S54" s="115">
        <f t="shared" si="19"/>
        <v>2.7348073191394779</v>
      </c>
      <c r="T54" s="55"/>
    </row>
    <row r="55" spans="2:20" ht="58">
      <c r="B55" s="55" t="s">
        <v>203</v>
      </c>
      <c r="C55" s="114" t="s">
        <v>207</v>
      </c>
      <c r="D55" s="55">
        <v>1</v>
      </c>
      <c r="E55" s="55">
        <v>3</v>
      </c>
      <c r="F55" s="55" t="s">
        <v>80</v>
      </c>
      <c r="G55" s="55">
        <v>1533904.578</v>
      </c>
      <c r="H55" s="55">
        <v>1042.6579999999999</v>
      </c>
      <c r="I55" s="115">
        <f t="shared" si="18"/>
        <v>6.797411096845947E-2</v>
      </c>
      <c r="J55" s="115"/>
      <c r="L55" s="55" t="s">
        <v>210</v>
      </c>
      <c r="M55" s="114" t="s">
        <v>207</v>
      </c>
      <c r="N55" s="55">
        <v>1</v>
      </c>
      <c r="O55" s="55">
        <v>3</v>
      </c>
      <c r="P55" s="55" t="s">
        <v>80</v>
      </c>
      <c r="Q55" s="107">
        <v>2760052.0210000002</v>
      </c>
      <c r="R55" s="107">
        <v>48057.372000000003</v>
      </c>
      <c r="S55" s="115">
        <f t="shared" si="19"/>
        <v>1.7411763124155983</v>
      </c>
      <c r="T55" s="115"/>
    </row>
    <row r="56" spans="2:20" ht="58">
      <c r="B56" s="55" t="s">
        <v>203</v>
      </c>
      <c r="C56" s="114" t="s">
        <v>207</v>
      </c>
      <c r="D56" s="55">
        <v>2</v>
      </c>
      <c r="E56" s="55">
        <v>3</v>
      </c>
      <c r="F56" s="55" t="s">
        <v>80</v>
      </c>
      <c r="G56" s="55">
        <v>1520868.757</v>
      </c>
      <c r="H56" s="55">
        <v>442.18200000000002</v>
      </c>
      <c r="I56" s="115">
        <f t="shared" si="18"/>
        <v>2.907430361527244E-2</v>
      </c>
      <c r="J56" s="55"/>
      <c r="L56" s="55" t="s">
        <v>210</v>
      </c>
      <c r="M56" s="114" t="s">
        <v>207</v>
      </c>
      <c r="N56" s="55">
        <v>2</v>
      </c>
      <c r="O56" s="55">
        <v>3</v>
      </c>
      <c r="P56" s="55" t="s">
        <v>80</v>
      </c>
      <c r="Q56" s="107">
        <v>2954770.3629999999</v>
      </c>
      <c r="R56" s="107">
        <v>12618.906000000001</v>
      </c>
      <c r="S56" s="115">
        <f t="shared" si="19"/>
        <v>0.42706892413757436</v>
      </c>
      <c r="T56" s="55"/>
    </row>
    <row r="57" spans="2:20" ht="58">
      <c r="B57" s="55" t="s">
        <v>203</v>
      </c>
      <c r="C57" s="114" t="s">
        <v>207</v>
      </c>
      <c r="D57" s="55">
        <v>3</v>
      </c>
      <c r="E57" s="55">
        <v>3</v>
      </c>
      <c r="F57" s="55" t="s">
        <v>80</v>
      </c>
      <c r="G57" s="55">
        <v>1236758.3230000001</v>
      </c>
      <c r="H57" s="55">
        <v>1359.2449999999999</v>
      </c>
      <c r="I57" s="115">
        <f t="shared" si="18"/>
        <v>0.10990384901577895</v>
      </c>
      <c r="J57" s="55"/>
      <c r="L57" s="55" t="s">
        <v>210</v>
      </c>
      <c r="M57" s="114" t="s">
        <v>207</v>
      </c>
      <c r="N57" s="55">
        <v>3</v>
      </c>
      <c r="O57" s="55">
        <v>3</v>
      </c>
      <c r="P57" s="55" t="s">
        <v>80</v>
      </c>
      <c r="Q57" s="107">
        <v>2802535.6719999998</v>
      </c>
      <c r="R57" s="107">
        <v>35926.724000000002</v>
      </c>
      <c r="S57" s="115">
        <f t="shared" si="19"/>
        <v>1.2819363678022795</v>
      </c>
      <c r="T57" s="55"/>
    </row>
    <row r="58" spans="2:20" ht="29">
      <c r="B58" s="55" t="s">
        <v>203</v>
      </c>
      <c r="C58" s="114" t="s">
        <v>208</v>
      </c>
      <c r="D58" s="55">
        <v>1</v>
      </c>
      <c r="E58" s="55">
        <v>1</v>
      </c>
      <c r="F58" s="55" t="s">
        <v>80</v>
      </c>
      <c r="G58" s="55">
        <v>1043092.301</v>
      </c>
      <c r="H58" s="55">
        <v>81.748000000000005</v>
      </c>
      <c r="I58" s="115">
        <f t="shared" si="18"/>
        <v>7.8370820992187552E-3</v>
      </c>
      <c r="J58" s="115">
        <f>AVERAGE(I58,I61,I64)</f>
        <v>2.8617285751762225E-2</v>
      </c>
      <c r="L58" s="55" t="s">
        <v>210</v>
      </c>
      <c r="M58" s="114" t="s">
        <v>208</v>
      </c>
      <c r="N58" s="55">
        <v>1</v>
      </c>
      <c r="O58" s="55">
        <v>1</v>
      </c>
      <c r="P58" s="55" t="s">
        <v>80</v>
      </c>
      <c r="Q58" s="107">
        <v>2123590.963</v>
      </c>
      <c r="R58" s="107">
        <v>12169.293</v>
      </c>
      <c r="S58" s="115">
        <f t="shared" si="19"/>
        <v>0.57305258931825653</v>
      </c>
      <c r="T58" s="115">
        <f>AVERAGE(S58,S61,S64)</f>
        <v>0.27421240192233026</v>
      </c>
    </row>
    <row r="59" spans="2:20" ht="29">
      <c r="B59" s="55" t="s">
        <v>203</v>
      </c>
      <c r="C59" s="114" t="s">
        <v>208</v>
      </c>
      <c r="D59" s="55">
        <v>2</v>
      </c>
      <c r="E59" s="55">
        <v>1</v>
      </c>
      <c r="F59" s="55" t="s">
        <v>80</v>
      </c>
      <c r="G59" s="55">
        <v>1017618.1629999999</v>
      </c>
      <c r="H59" s="55">
        <v>94.382000000000005</v>
      </c>
      <c r="I59" s="115">
        <f t="shared" si="18"/>
        <v>9.274795147303205E-3</v>
      </c>
      <c r="J59" s="115">
        <f>AVERAGE(I59,I62,I65)</f>
        <v>1.834123238801447E-2</v>
      </c>
      <c r="L59" s="55" t="s">
        <v>210</v>
      </c>
      <c r="M59" s="114" t="s">
        <v>208</v>
      </c>
      <c r="N59" s="55">
        <v>2</v>
      </c>
      <c r="O59" s="55">
        <v>1</v>
      </c>
      <c r="P59" s="55" t="s">
        <v>80</v>
      </c>
      <c r="Q59" s="107">
        <v>3206688.466</v>
      </c>
      <c r="R59" s="107">
        <v>9298.4539999999997</v>
      </c>
      <c r="S59" s="115">
        <f t="shared" si="19"/>
        <v>0.2899706067050169</v>
      </c>
      <c r="T59" s="115">
        <f>AVERAGE(S59,S62,S65)</f>
        <v>0.73766737127263549</v>
      </c>
    </row>
    <row r="60" spans="2:20" ht="29">
      <c r="B60" s="55" t="s">
        <v>203</v>
      </c>
      <c r="C60" s="114" t="s">
        <v>208</v>
      </c>
      <c r="D60" s="55">
        <v>3</v>
      </c>
      <c r="E60" s="55">
        <v>1</v>
      </c>
      <c r="F60" s="55" t="s">
        <v>80</v>
      </c>
      <c r="G60" s="55">
        <v>825280.17200000002</v>
      </c>
      <c r="H60" s="55">
        <v>118.90600000000001</v>
      </c>
      <c r="I60" s="115">
        <f t="shared" si="18"/>
        <v>1.4407955508229512E-2</v>
      </c>
      <c r="J60" s="115">
        <f>AVERAGE(I60,I63,I66)</f>
        <v>1.1567947325507616E-2</v>
      </c>
      <c r="L60" s="55" t="s">
        <v>210</v>
      </c>
      <c r="M60" s="114" t="s">
        <v>208</v>
      </c>
      <c r="N60" s="55">
        <v>3</v>
      </c>
      <c r="O60" s="55">
        <v>1</v>
      </c>
      <c r="P60" s="55" t="s">
        <v>80</v>
      </c>
      <c r="Q60" s="107">
        <v>3422177.4670000002</v>
      </c>
      <c r="R60" s="107">
        <v>8817.6280000000006</v>
      </c>
      <c r="S60" s="115">
        <f t="shared" si="19"/>
        <v>0.25766133068866942</v>
      </c>
      <c r="T60" s="115">
        <f>AVERAGE(S60,S63,S66)</f>
        <v>0.64256012136348029</v>
      </c>
    </row>
    <row r="61" spans="2:20" ht="29">
      <c r="B61" s="55" t="s">
        <v>203</v>
      </c>
      <c r="C61" s="114" t="s">
        <v>208</v>
      </c>
      <c r="D61" s="55">
        <v>1</v>
      </c>
      <c r="E61" s="55">
        <v>2</v>
      </c>
      <c r="F61" s="55" t="s">
        <v>80</v>
      </c>
      <c r="G61" s="55">
        <v>1496930.737</v>
      </c>
      <c r="H61" s="55">
        <v>957.93700000000001</v>
      </c>
      <c r="I61" s="115">
        <f t="shared" si="18"/>
        <v>6.3993408400431551E-2</v>
      </c>
      <c r="J61" s="115"/>
      <c r="L61" s="55" t="s">
        <v>210</v>
      </c>
      <c r="M61" s="114" t="s">
        <v>208</v>
      </c>
      <c r="N61" s="55">
        <v>1</v>
      </c>
      <c r="O61" s="55">
        <v>2</v>
      </c>
      <c r="P61" s="55" t="s">
        <v>80</v>
      </c>
      <c r="Q61" s="107">
        <v>3269547.4139999999</v>
      </c>
      <c r="R61" s="107">
        <v>438.46600000000001</v>
      </c>
      <c r="S61" s="115">
        <f t="shared" si="19"/>
        <v>1.3410602278545212E-2</v>
      </c>
      <c r="T61" s="115"/>
    </row>
    <row r="62" spans="2:20" ht="29">
      <c r="B62" s="55" t="s">
        <v>203</v>
      </c>
      <c r="C62" s="114" t="s">
        <v>208</v>
      </c>
      <c r="D62" s="55">
        <v>2</v>
      </c>
      <c r="E62" s="55">
        <v>2</v>
      </c>
      <c r="F62" s="55" t="s">
        <v>80</v>
      </c>
      <c r="G62" s="55">
        <v>1262319.4110000001</v>
      </c>
      <c r="H62" s="55">
        <v>408.74</v>
      </c>
      <c r="I62" s="115">
        <f t="shared" si="18"/>
        <v>3.2380077216447083E-2</v>
      </c>
      <c r="J62" s="55"/>
      <c r="L62" s="55" t="s">
        <v>210</v>
      </c>
      <c r="M62" s="114" t="s">
        <v>208</v>
      </c>
      <c r="N62" s="55">
        <v>2</v>
      </c>
      <c r="O62" s="55">
        <v>2</v>
      </c>
      <c r="P62" s="55" t="s">
        <v>80</v>
      </c>
      <c r="Q62" s="107">
        <v>2475694.8569999998</v>
      </c>
      <c r="R62" s="107">
        <v>2224.2869999999998</v>
      </c>
      <c r="S62" s="115">
        <f t="shared" si="19"/>
        <v>8.9844957819048374E-2</v>
      </c>
      <c r="T62" s="55"/>
    </row>
    <row r="63" spans="2:20" ht="29">
      <c r="B63" s="55" t="s">
        <v>203</v>
      </c>
      <c r="C63" s="114" t="s">
        <v>208</v>
      </c>
      <c r="D63" s="55">
        <v>3</v>
      </c>
      <c r="E63" s="55">
        <v>2</v>
      </c>
      <c r="F63" s="55" t="s">
        <v>80</v>
      </c>
      <c r="G63" s="55">
        <v>990260.10699999996</v>
      </c>
      <c r="H63" s="55">
        <v>30.47</v>
      </c>
      <c r="I63" s="115">
        <f t="shared" si="18"/>
        <v>3.0769693522552451E-3</v>
      </c>
      <c r="J63" s="55"/>
      <c r="L63" s="55" t="s">
        <v>210</v>
      </c>
      <c r="M63" s="114" t="s">
        <v>208</v>
      </c>
      <c r="N63" s="55">
        <v>3</v>
      </c>
      <c r="O63" s="55">
        <v>2</v>
      </c>
      <c r="P63" s="55" t="s">
        <v>80</v>
      </c>
      <c r="Q63" s="107">
        <v>2351853.4479999999</v>
      </c>
      <c r="R63" s="107">
        <v>167.95500000000001</v>
      </c>
      <c r="S63" s="115">
        <f t="shared" si="19"/>
        <v>7.141388854089859E-3</v>
      </c>
      <c r="T63" s="55"/>
    </row>
    <row r="64" spans="2:20" ht="29">
      <c r="B64" s="55" t="s">
        <v>203</v>
      </c>
      <c r="C64" s="114" t="s">
        <v>208</v>
      </c>
      <c r="D64" s="55">
        <v>1</v>
      </c>
      <c r="E64" s="55">
        <v>3</v>
      </c>
      <c r="F64" s="55" t="s">
        <v>80</v>
      </c>
      <c r="G64" s="55">
        <v>1621867.568</v>
      </c>
      <c r="H64" s="55">
        <v>227.40799999999999</v>
      </c>
      <c r="I64" s="115">
        <f t="shared" si="18"/>
        <v>1.4021366755636363E-2</v>
      </c>
      <c r="J64" s="115"/>
      <c r="L64" s="55" t="s">
        <v>210</v>
      </c>
      <c r="M64" s="114" t="s">
        <v>208</v>
      </c>
      <c r="N64" s="55">
        <v>1</v>
      </c>
      <c r="O64" s="55">
        <v>3</v>
      </c>
      <c r="P64" s="55" t="s">
        <v>80</v>
      </c>
      <c r="Q64" s="107">
        <v>2351825.2080000001</v>
      </c>
      <c r="R64" s="107">
        <v>5554.4</v>
      </c>
      <c r="S64" s="115">
        <f t="shared" si="19"/>
        <v>0.23617401417018907</v>
      </c>
      <c r="T64" s="115"/>
    </row>
    <row r="65" spans="2:20" ht="29">
      <c r="B65" s="55" t="s">
        <v>203</v>
      </c>
      <c r="C65" s="114" t="s">
        <v>208</v>
      </c>
      <c r="D65" s="55">
        <v>2</v>
      </c>
      <c r="E65" s="55">
        <v>3</v>
      </c>
      <c r="F65" s="55" t="s">
        <v>80</v>
      </c>
      <c r="G65" s="55">
        <v>1461998.365</v>
      </c>
      <c r="H65" s="55">
        <v>195.452</v>
      </c>
      <c r="I65" s="115">
        <f t="shared" si="18"/>
        <v>1.3368824800293127E-2</v>
      </c>
      <c r="J65" s="55"/>
      <c r="L65" s="55" t="s">
        <v>210</v>
      </c>
      <c r="M65" s="114" t="s">
        <v>208</v>
      </c>
      <c r="N65" s="55">
        <v>2</v>
      </c>
      <c r="O65" s="55">
        <v>3</v>
      </c>
      <c r="P65" s="55" t="s">
        <v>80</v>
      </c>
      <c r="Q65" s="107">
        <v>2877608.5019999999</v>
      </c>
      <c r="R65" s="107">
        <v>52751.932000000001</v>
      </c>
      <c r="S65" s="115">
        <f t="shared" si="19"/>
        <v>1.8331865492938415</v>
      </c>
      <c r="T65" s="55"/>
    </row>
    <row r="66" spans="2:20" ht="29">
      <c r="B66" s="55" t="s">
        <v>203</v>
      </c>
      <c r="C66" s="114" t="s">
        <v>208</v>
      </c>
      <c r="D66" s="55">
        <v>3</v>
      </c>
      <c r="E66" s="55">
        <v>3</v>
      </c>
      <c r="F66" s="55" t="s">
        <v>80</v>
      </c>
      <c r="G66" s="55">
        <v>1148045.4820000001</v>
      </c>
      <c r="H66" s="55">
        <v>197.68100000000001</v>
      </c>
      <c r="I66" s="115">
        <f t="shared" si="18"/>
        <v>1.7218917116038089E-2</v>
      </c>
      <c r="J66" s="55"/>
      <c r="L66" s="55" t="s">
        <v>210</v>
      </c>
      <c r="M66" s="114" t="s">
        <v>208</v>
      </c>
      <c r="N66" s="55">
        <v>3</v>
      </c>
      <c r="O66" s="55">
        <v>3</v>
      </c>
      <c r="P66" s="55" t="s">
        <v>80</v>
      </c>
      <c r="Q66" s="107">
        <v>3471938.912</v>
      </c>
      <c r="R66" s="107">
        <v>57734.095999999998</v>
      </c>
      <c r="S66" s="115">
        <f t="shared" si="19"/>
        <v>1.6628776445476814</v>
      </c>
      <c r="T66" s="55"/>
    </row>
    <row r="67" spans="2:20" ht="58">
      <c r="B67" s="55" t="s">
        <v>203</v>
      </c>
      <c r="C67" s="114" t="s">
        <v>204</v>
      </c>
      <c r="D67" s="55">
        <v>1</v>
      </c>
      <c r="E67" s="55">
        <v>1</v>
      </c>
      <c r="F67" s="55" t="s">
        <v>81</v>
      </c>
      <c r="G67" s="107">
        <v>1584323.7220000001</v>
      </c>
      <c r="H67" s="107">
        <v>47794.292999999998</v>
      </c>
      <c r="I67" s="115">
        <f t="shared" si="18"/>
        <v>3.0166999544553939</v>
      </c>
      <c r="J67" s="115">
        <f>AVERAGE(I67,I70,I73)</f>
        <v>2.2952323234804823</v>
      </c>
      <c r="L67" s="55" t="s">
        <v>210</v>
      </c>
      <c r="M67" s="114" t="s">
        <v>204</v>
      </c>
      <c r="N67" s="55">
        <v>1</v>
      </c>
      <c r="O67" s="55">
        <v>1</v>
      </c>
      <c r="P67" s="55" t="s">
        <v>81</v>
      </c>
      <c r="Q67" s="107">
        <v>942508.17500000005</v>
      </c>
      <c r="R67" s="107">
        <v>11553.954</v>
      </c>
      <c r="S67" s="115">
        <f t="shared" si="19"/>
        <v>1.2258730806234119</v>
      </c>
      <c r="T67" s="115">
        <f>AVERAGE(S67,S70,S73)</f>
        <v>0.737211843706571</v>
      </c>
    </row>
    <row r="68" spans="2:20" ht="58">
      <c r="B68" s="55" t="s">
        <v>203</v>
      </c>
      <c r="C68" s="114" t="s">
        <v>204</v>
      </c>
      <c r="D68" s="55">
        <v>2</v>
      </c>
      <c r="E68" s="55">
        <v>1</v>
      </c>
      <c r="F68" s="55" t="s">
        <v>81</v>
      </c>
      <c r="G68" s="107">
        <v>1534460.4639999999</v>
      </c>
      <c r="H68" s="107">
        <v>89502.823999999993</v>
      </c>
      <c r="I68" s="115">
        <f t="shared" si="18"/>
        <v>5.832853051598728</v>
      </c>
      <c r="J68" s="115">
        <f>AVERAGE(I68,I71,I74)</f>
        <v>6.6225066821786198</v>
      </c>
      <c r="L68" s="55" t="s">
        <v>210</v>
      </c>
      <c r="M68" s="114" t="s">
        <v>204</v>
      </c>
      <c r="N68" s="55">
        <v>2</v>
      </c>
      <c r="O68" s="55">
        <v>1</v>
      </c>
      <c r="P68" s="55" t="s">
        <v>81</v>
      </c>
      <c r="Q68" s="107">
        <v>975303.95400000003</v>
      </c>
      <c r="R68" s="107">
        <v>113.70399999999999</v>
      </c>
      <c r="S68" s="115">
        <f t="shared" si="19"/>
        <v>1.1658314265380287E-2</v>
      </c>
      <c r="T68" s="115">
        <f>AVERAGE(S68,S71,S74)</f>
        <v>1.6291128412424614E-2</v>
      </c>
    </row>
    <row r="69" spans="2:20" ht="58">
      <c r="B69" s="55" t="s">
        <v>203</v>
      </c>
      <c r="C69" s="114" t="s">
        <v>204</v>
      </c>
      <c r="D69" s="55">
        <v>3</v>
      </c>
      <c r="E69" s="55">
        <v>1</v>
      </c>
      <c r="F69" s="55" t="s">
        <v>81</v>
      </c>
      <c r="G69" s="107">
        <v>1990190.993</v>
      </c>
      <c r="H69" s="107">
        <v>1214.328</v>
      </c>
      <c r="I69" s="115">
        <f t="shared" si="18"/>
        <v>6.1015651476219894E-2</v>
      </c>
      <c r="J69" s="115">
        <f>AVERAGE(I69,I72,I75)</f>
        <v>2.7194539572782839E-2</v>
      </c>
      <c r="L69" s="55" t="s">
        <v>210</v>
      </c>
      <c r="M69" s="114" t="s">
        <v>204</v>
      </c>
      <c r="N69" s="55">
        <v>3</v>
      </c>
      <c r="O69" s="55">
        <v>1</v>
      </c>
      <c r="P69" s="55" t="s">
        <v>81</v>
      </c>
      <c r="Q69" s="107">
        <v>2611388.9709999999</v>
      </c>
      <c r="R69" s="107">
        <v>2792.806</v>
      </c>
      <c r="S69" s="115">
        <f t="shared" si="19"/>
        <v>0.10694714694037054</v>
      </c>
      <c r="T69" s="115">
        <f>AVERAGE(S69,S72,S75)</f>
        <v>0.17224343981043236</v>
      </c>
    </row>
    <row r="70" spans="2:20" ht="58">
      <c r="B70" s="55" t="s">
        <v>203</v>
      </c>
      <c r="C70" s="114" t="s">
        <v>204</v>
      </c>
      <c r="D70" s="55">
        <v>1</v>
      </c>
      <c r="E70" s="55">
        <v>2</v>
      </c>
      <c r="F70" s="55" t="s">
        <v>81</v>
      </c>
      <c r="G70" s="107">
        <v>1460529.875</v>
      </c>
      <c r="H70" s="107">
        <v>28897.888999999999</v>
      </c>
      <c r="I70" s="115">
        <f t="shared" si="18"/>
        <v>1.9785893801042582</v>
      </c>
      <c r="J70" s="115"/>
      <c r="L70" s="55" t="s">
        <v>210</v>
      </c>
      <c r="M70" s="114" t="s">
        <v>204</v>
      </c>
      <c r="N70" s="55">
        <v>1</v>
      </c>
      <c r="O70" s="55">
        <v>2</v>
      </c>
      <c r="P70" s="55" t="s">
        <v>81</v>
      </c>
      <c r="Q70" s="107">
        <v>736742.71699999995</v>
      </c>
      <c r="R70" s="107">
        <v>156.80699999999999</v>
      </c>
      <c r="S70" s="115">
        <f t="shared" si="19"/>
        <v>2.1283820848411589E-2</v>
      </c>
      <c r="T70" s="115"/>
    </row>
    <row r="71" spans="2:20" ht="58">
      <c r="B71" s="55" t="s">
        <v>203</v>
      </c>
      <c r="C71" s="114" t="s">
        <v>204</v>
      </c>
      <c r="D71" s="55">
        <v>2</v>
      </c>
      <c r="E71" s="55">
        <v>2</v>
      </c>
      <c r="F71" s="55" t="s">
        <v>81</v>
      </c>
      <c r="G71" s="107">
        <v>1568365.0419999999</v>
      </c>
      <c r="H71" s="107">
        <v>124971.01700000001</v>
      </c>
      <c r="I71" s="115">
        <f t="shared" si="18"/>
        <v>7.9682353057700963</v>
      </c>
      <c r="J71" s="55"/>
      <c r="L71" s="55" t="s">
        <v>210</v>
      </c>
      <c r="M71" s="114" t="s">
        <v>204</v>
      </c>
      <c r="N71" s="55">
        <v>2</v>
      </c>
      <c r="O71" s="55">
        <v>2</v>
      </c>
      <c r="P71" s="55" t="s">
        <v>81</v>
      </c>
      <c r="Q71" s="107">
        <v>823510.70200000005</v>
      </c>
      <c r="R71" s="107">
        <v>114.447</v>
      </c>
      <c r="S71" s="115">
        <f t="shared" si="19"/>
        <v>1.3897451450485217E-2</v>
      </c>
      <c r="T71" s="55"/>
    </row>
    <row r="72" spans="2:20" ht="58">
      <c r="B72" s="55" t="s">
        <v>203</v>
      </c>
      <c r="C72" s="114" t="s">
        <v>204</v>
      </c>
      <c r="D72" s="55">
        <v>3</v>
      </c>
      <c r="E72" s="55">
        <v>2</v>
      </c>
      <c r="F72" s="55" t="s">
        <v>81</v>
      </c>
      <c r="G72" s="107">
        <v>1817009.5120000001</v>
      </c>
      <c r="H72" s="107">
        <v>290.577</v>
      </c>
      <c r="I72" s="115">
        <f t="shared" si="18"/>
        <v>1.5992046166019191E-2</v>
      </c>
      <c r="J72" s="55"/>
      <c r="L72" s="55" t="s">
        <v>210</v>
      </c>
      <c r="M72" s="114" t="s">
        <v>204</v>
      </c>
      <c r="N72" s="55">
        <v>3</v>
      </c>
      <c r="O72" s="55">
        <v>2</v>
      </c>
      <c r="P72" s="55" t="s">
        <v>81</v>
      </c>
      <c r="Q72" s="107">
        <v>2543040.2790000001</v>
      </c>
      <c r="R72" s="107">
        <v>1862.366</v>
      </c>
      <c r="S72" s="115">
        <f t="shared" si="19"/>
        <v>7.3233838070875482E-2</v>
      </c>
      <c r="T72" s="55"/>
    </row>
    <row r="73" spans="2:20" ht="58">
      <c r="B73" s="55" t="s">
        <v>203</v>
      </c>
      <c r="C73" s="114" t="s">
        <v>204</v>
      </c>
      <c r="D73" s="55">
        <v>1</v>
      </c>
      <c r="E73" s="55">
        <v>3</v>
      </c>
      <c r="F73" s="55" t="s">
        <v>81</v>
      </c>
      <c r="G73" s="107">
        <v>1608463.139</v>
      </c>
      <c r="H73" s="107">
        <v>30406.51</v>
      </c>
      <c r="I73" s="115">
        <f t="shared" si="18"/>
        <v>1.8904076358817943</v>
      </c>
      <c r="J73" s="115"/>
      <c r="L73" s="55" t="s">
        <v>210</v>
      </c>
      <c r="M73" s="114" t="s">
        <v>204</v>
      </c>
      <c r="N73" s="55">
        <v>1</v>
      </c>
      <c r="O73" s="55">
        <v>3</v>
      </c>
      <c r="P73" s="55" t="s">
        <v>81</v>
      </c>
      <c r="Q73" s="107">
        <v>1076435.048</v>
      </c>
      <c r="R73" s="107">
        <v>10381.986000000001</v>
      </c>
      <c r="S73" s="115">
        <f t="shared" si="19"/>
        <v>0.96447862964788944</v>
      </c>
      <c r="T73" s="115"/>
    </row>
    <row r="74" spans="2:20" ht="58">
      <c r="B74" s="55" t="s">
        <v>203</v>
      </c>
      <c r="C74" s="114" t="s">
        <v>204</v>
      </c>
      <c r="D74" s="55">
        <v>2</v>
      </c>
      <c r="E74" s="55">
        <v>3</v>
      </c>
      <c r="F74" s="55" t="s">
        <v>81</v>
      </c>
      <c r="G74" s="107">
        <v>1530811.534</v>
      </c>
      <c r="H74" s="107">
        <v>92865.635999999999</v>
      </c>
      <c r="I74" s="115">
        <f t="shared" si="18"/>
        <v>6.0664316891670351</v>
      </c>
      <c r="J74" s="55"/>
      <c r="L74" s="55" t="s">
        <v>210</v>
      </c>
      <c r="M74" s="114" t="s">
        <v>204</v>
      </c>
      <c r="N74" s="55">
        <v>2</v>
      </c>
      <c r="O74" s="55">
        <v>3</v>
      </c>
      <c r="P74" s="55" t="s">
        <v>81</v>
      </c>
      <c r="Q74" s="107">
        <v>1172864.1499999999</v>
      </c>
      <c r="R74" s="107">
        <v>273.48399999999998</v>
      </c>
      <c r="S74" s="115">
        <f t="shared" si="19"/>
        <v>2.3317619521408341E-2</v>
      </c>
      <c r="T74" s="55"/>
    </row>
    <row r="75" spans="2:20" ht="58">
      <c r="B75" s="55" t="s">
        <v>203</v>
      </c>
      <c r="C75" s="114" t="s">
        <v>204</v>
      </c>
      <c r="D75" s="55">
        <v>3</v>
      </c>
      <c r="E75" s="55">
        <v>3</v>
      </c>
      <c r="F75" s="55" t="s">
        <v>81</v>
      </c>
      <c r="G75" s="107">
        <v>1932638.2279999999</v>
      </c>
      <c r="H75" s="107">
        <v>88.436000000000007</v>
      </c>
      <c r="I75" s="115">
        <f t="shared" si="18"/>
        <v>4.5759210761094401E-3</v>
      </c>
      <c r="J75" s="55"/>
      <c r="L75" s="55" t="s">
        <v>210</v>
      </c>
      <c r="M75" s="114" t="s">
        <v>204</v>
      </c>
      <c r="N75" s="55">
        <v>3</v>
      </c>
      <c r="O75" s="55">
        <v>3</v>
      </c>
      <c r="P75" s="55" t="s">
        <v>81</v>
      </c>
      <c r="Q75" s="107">
        <v>2233578.3289999999</v>
      </c>
      <c r="R75" s="107">
        <v>7517.0929999999998</v>
      </c>
      <c r="S75" s="115">
        <f t="shared" si="19"/>
        <v>0.33654933442005114</v>
      </c>
      <c r="T75" s="55"/>
    </row>
    <row r="76" spans="2:20" ht="58">
      <c r="B76" s="55" t="s">
        <v>203</v>
      </c>
      <c r="C76" s="114" t="s">
        <v>205</v>
      </c>
      <c r="D76" s="55">
        <v>1</v>
      </c>
      <c r="E76" s="55">
        <v>1</v>
      </c>
      <c r="F76" s="55" t="s">
        <v>81</v>
      </c>
      <c r="G76" s="107">
        <v>1757921.3729999999</v>
      </c>
      <c r="H76" s="107">
        <v>134527.348</v>
      </c>
      <c r="I76" s="115">
        <f t="shared" si="18"/>
        <v>7.6526373742427909</v>
      </c>
      <c r="J76" s="115">
        <f>AVERAGE(I76,I79,I82)</f>
        <v>9.3553362401023037</v>
      </c>
      <c r="L76" s="55" t="s">
        <v>210</v>
      </c>
      <c r="M76" s="114" t="s">
        <v>205</v>
      </c>
      <c r="N76" s="55">
        <v>1</v>
      </c>
      <c r="O76" s="55">
        <v>1</v>
      </c>
      <c r="P76" s="55" t="s">
        <v>81</v>
      </c>
      <c r="Q76" s="107">
        <v>2832088.2880000002</v>
      </c>
      <c r="R76" s="107">
        <v>363142.83600000001</v>
      </c>
      <c r="S76" s="115">
        <f t="shared" si="19"/>
        <v>12.822440512843219</v>
      </c>
      <c r="T76" s="115">
        <f>AVERAGE(S76,S79,S82)</f>
        <v>9.2317604617701843</v>
      </c>
    </row>
    <row r="77" spans="2:20" ht="58">
      <c r="B77" s="55" t="s">
        <v>203</v>
      </c>
      <c r="C77" s="114" t="s">
        <v>205</v>
      </c>
      <c r="D77" s="55">
        <v>2</v>
      </c>
      <c r="E77" s="55">
        <v>1</v>
      </c>
      <c r="F77" s="55" t="s">
        <v>81</v>
      </c>
      <c r="G77" s="107">
        <v>1474200.3570000001</v>
      </c>
      <c r="H77" s="107">
        <v>15431.778</v>
      </c>
      <c r="I77" s="115">
        <f t="shared" si="18"/>
        <v>1.0467897342938983</v>
      </c>
      <c r="J77" s="115">
        <f>AVERAGE(I77,I80,I83)</f>
        <v>1.0214052731470289</v>
      </c>
      <c r="L77" s="55" t="s">
        <v>210</v>
      </c>
      <c r="M77" s="114" t="s">
        <v>205</v>
      </c>
      <c r="N77" s="55">
        <v>2</v>
      </c>
      <c r="O77" s="55">
        <v>1</v>
      </c>
      <c r="P77" s="55" t="s">
        <v>81</v>
      </c>
      <c r="Q77" s="107">
        <v>2726267.8360000001</v>
      </c>
      <c r="R77" s="107">
        <v>166903.98300000001</v>
      </c>
      <c r="S77" s="115">
        <f t="shared" si="19"/>
        <v>6.1220684481566838</v>
      </c>
      <c r="T77" s="115">
        <f>AVERAGE(S77,S80,S83)</f>
        <v>11.503186402113668</v>
      </c>
    </row>
    <row r="78" spans="2:20" ht="58">
      <c r="B78" s="55" t="s">
        <v>203</v>
      </c>
      <c r="C78" s="114" t="s">
        <v>205</v>
      </c>
      <c r="D78" s="55">
        <v>3</v>
      </c>
      <c r="E78" s="55">
        <v>1</v>
      </c>
      <c r="F78" s="55" t="s">
        <v>81</v>
      </c>
      <c r="G78" s="107">
        <v>1071142.9850000001</v>
      </c>
      <c r="H78" s="107">
        <v>984.69100000000003</v>
      </c>
      <c r="I78" s="115">
        <f t="shared" si="18"/>
        <v>9.192899676227631E-2</v>
      </c>
      <c r="J78" s="115">
        <f>AVERAGE(I78,I81,I84)</f>
        <v>0.13512368861649982</v>
      </c>
      <c r="L78" s="55" t="s">
        <v>210</v>
      </c>
      <c r="M78" s="114" t="s">
        <v>205</v>
      </c>
      <c r="N78" s="55">
        <v>3</v>
      </c>
      <c r="O78" s="55">
        <v>1</v>
      </c>
      <c r="P78" s="55" t="s">
        <v>81</v>
      </c>
      <c r="Q78" s="107">
        <v>2507329.8160000001</v>
      </c>
      <c r="R78" s="107">
        <v>279585.315</v>
      </c>
      <c r="S78" s="115">
        <f t="shared" si="19"/>
        <v>11.15071951108645</v>
      </c>
      <c r="T78" s="115">
        <f>AVERAGE(S78,S81,S84)</f>
        <v>11.313631110022326</v>
      </c>
    </row>
    <row r="79" spans="2:20" ht="58">
      <c r="B79" s="55" t="s">
        <v>203</v>
      </c>
      <c r="C79" s="114" t="s">
        <v>205</v>
      </c>
      <c r="D79" s="55">
        <v>1</v>
      </c>
      <c r="E79" s="55">
        <v>2</v>
      </c>
      <c r="F79" s="55" t="s">
        <v>81</v>
      </c>
      <c r="G79" s="107">
        <v>2005334.423</v>
      </c>
      <c r="H79" s="107">
        <v>196902.497</v>
      </c>
      <c r="I79" s="115">
        <f t="shared" si="18"/>
        <v>9.8189356718582594</v>
      </c>
      <c r="J79" s="115"/>
      <c r="L79" s="55" t="s">
        <v>210</v>
      </c>
      <c r="M79" s="114" t="s">
        <v>205</v>
      </c>
      <c r="N79" s="55">
        <v>1</v>
      </c>
      <c r="O79" s="55">
        <v>2</v>
      </c>
      <c r="P79" s="55" t="s">
        <v>81</v>
      </c>
      <c r="Q79" s="107">
        <v>2980478.5970000001</v>
      </c>
      <c r="R79" s="107">
        <v>168555.291</v>
      </c>
      <c r="S79" s="115">
        <f t="shared" si="19"/>
        <v>5.6553095589969775</v>
      </c>
      <c r="T79" s="115"/>
    </row>
    <row r="80" spans="2:20" ht="58">
      <c r="B80" s="55" t="s">
        <v>203</v>
      </c>
      <c r="C80" s="114" t="s">
        <v>205</v>
      </c>
      <c r="D80" s="55">
        <v>2</v>
      </c>
      <c r="E80" s="55">
        <v>2</v>
      </c>
      <c r="F80" s="55" t="s">
        <v>81</v>
      </c>
      <c r="G80" s="107">
        <v>1546625.297</v>
      </c>
      <c r="H80" s="107">
        <v>18981.124</v>
      </c>
      <c r="I80" s="115">
        <f t="shared" si="18"/>
        <v>1.2272606711410849</v>
      </c>
      <c r="J80" s="55"/>
      <c r="L80" s="55" t="s">
        <v>210</v>
      </c>
      <c r="M80" s="114" t="s">
        <v>205</v>
      </c>
      <c r="N80" s="55">
        <v>2</v>
      </c>
      <c r="O80" s="55">
        <v>2</v>
      </c>
      <c r="P80" s="55" t="s">
        <v>81</v>
      </c>
      <c r="Q80" s="107">
        <v>2935436.98</v>
      </c>
      <c r="R80" s="107">
        <v>365526.902</v>
      </c>
      <c r="S80" s="115">
        <f t="shared" si="19"/>
        <v>12.452214252611888</v>
      </c>
      <c r="T80" s="55"/>
    </row>
    <row r="81" spans="2:20" ht="58">
      <c r="B81" s="55" t="s">
        <v>203</v>
      </c>
      <c r="C81" s="114" t="s">
        <v>205</v>
      </c>
      <c r="D81" s="55">
        <v>3</v>
      </c>
      <c r="E81" s="55">
        <v>2</v>
      </c>
      <c r="F81" s="55" t="s">
        <v>81</v>
      </c>
      <c r="G81" s="107">
        <v>1099091.112</v>
      </c>
      <c r="H81" s="107">
        <v>1478.1510000000001</v>
      </c>
      <c r="I81" s="115">
        <f t="shared" si="18"/>
        <v>0.13448848633760949</v>
      </c>
      <c r="J81" s="55"/>
      <c r="L81" s="55" t="s">
        <v>210</v>
      </c>
      <c r="M81" s="114" t="s">
        <v>205</v>
      </c>
      <c r="N81" s="55">
        <v>3</v>
      </c>
      <c r="O81" s="55">
        <v>2</v>
      </c>
      <c r="P81" s="55" t="s">
        <v>81</v>
      </c>
      <c r="Q81" s="107">
        <v>2619322.2349999999</v>
      </c>
      <c r="R81" s="107">
        <v>239048.008</v>
      </c>
      <c r="S81" s="115">
        <f t="shared" si="19"/>
        <v>9.1263306517153282</v>
      </c>
      <c r="T81" s="55"/>
    </row>
    <row r="82" spans="2:20" ht="58">
      <c r="B82" s="55" t="s">
        <v>203</v>
      </c>
      <c r="C82" s="114" t="s">
        <v>205</v>
      </c>
      <c r="D82" s="55">
        <v>1</v>
      </c>
      <c r="E82" s="55">
        <v>3</v>
      </c>
      <c r="F82" s="55" t="s">
        <v>81</v>
      </c>
      <c r="G82" s="107">
        <v>1984003.419</v>
      </c>
      <c r="H82" s="107">
        <v>210193.96599999999</v>
      </c>
      <c r="I82" s="115">
        <f t="shared" si="18"/>
        <v>10.594435674205862</v>
      </c>
      <c r="J82" s="115"/>
      <c r="L82" s="55" t="s">
        <v>210</v>
      </c>
      <c r="M82" s="114" t="s">
        <v>205</v>
      </c>
      <c r="N82" s="55">
        <v>1</v>
      </c>
      <c r="O82" s="55">
        <v>3</v>
      </c>
      <c r="P82" s="55" t="s">
        <v>81</v>
      </c>
      <c r="Q82" s="107">
        <v>2802458.3829999999</v>
      </c>
      <c r="R82" s="107">
        <v>258317.47899999999</v>
      </c>
      <c r="S82" s="115">
        <f t="shared" si="19"/>
        <v>9.2175313134703565</v>
      </c>
      <c r="T82" s="115"/>
    </row>
    <row r="83" spans="2:20" ht="58">
      <c r="B83" s="55" t="s">
        <v>203</v>
      </c>
      <c r="C83" s="114" t="s">
        <v>205</v>
      </c>
      <c r="D83" s="55">
        <v>2</v>
      </c>
      <c r="E83" s="55">
        <v>3</v>
      </c>
      <c r="F83" s="55" t="s">
        <v>81</v>
      </c>
      <c r="G83" s="107">
        <v>1546207.64</v>
      </c>
      <c r="H83" s="107">
        <v>12217.598</v>
      </c>
      <c r="I83" s="115">
        <f t="shared" si="18"/>
        <v>0.79016541400610329</v>
      </c>
      <c r="J83" s="55"/>
      <c r="L83" s="55" t="s">
        <v>210</v>
      </c>
      <c r="M83" s="114" t="s">
        <v>205</v>
      </c>
      <c r="N83" s="55">
        <v>2</v>
      </c>
      <c r="O83" s="55">
        <v>3</v>
      </c>
      <c r="P83" s="55" t="s">
        <v>81</v>
      </c>
      <c r="Q83" s="107">
        <v>2907915.4279999998</v>
      </c>
      <c r="R83" s="107">
        <v>463384.364</v>
      </c>
      <c r="S83" s="115">
        <f t="shared" si="19"/>
        <v>15.935276505572432</v>
      </c>
      <c r="T83" s="55"/>
    </row>
    <row r="84" spans="2:20" ht="58">
      <c r="B84" s="55" t="s">
        <v>203</v>
      </c>
      <c r="C84" s="114" t="s">
        <v>205</v>
      </c>
      <c r="D84" s="55">
        <v>3</v>
      </c>
      <c r="E84" s="55">
        <v>3</v>
      </c>
      <c r="F84" s="55" t="s">
        <v>81</v>
      </c>
      <c r="G84" s="107">
        <v>1093854.0430000001</v>
      </c>
      <c r="H84" s="107">
        <v>1957.491</v>
      </c>
      <c r="I84" s="115">
        <f t="shared" si="18"/>
        <v>0.17895358274961368</v>
      </c>
      <c r="J84" s="55"/>
      <c r="L84" s="55" t="s">
        <v>210</v>
      </c>
      <c r="M84" s="114" t="s">
        <v>205</v>
      </c>
      <c r="N84" s="55">
        <v>3</v>
      </c>
      <c r="O84" s="55">
        <v>3</v>
      </c>
      <c r="P84" s="55" t="s">
        <v>81</v>
      </c>
      <c r="Q84" s="107">
        <v>2446151.159</v>
      </c>
      <c r="R84" s="107">
        <v>334238.25799999997</v>
      </c>
      <c r="S84" s="115">
        <f t="shared" si="19"/>
        <v>13.663843167265199</v>
      </c>
      <c r="T84" s="55"/>
    </row>
    <row r="85" spans="2:20" ht="58">
      <c r="B85" s="55" t="s">
        <v>203</v>
      </c>
      <c r="C85" s="114" t="s">
        <v>206</v>
      </c>
      <c r="D85" s="55">
        <v>1</v>
      </c>
      <c r="E85" s="55">
        <v>1</v>
      </c>
      <c r="F85" s="55" t="s">
        <v>81</v>
      </c>
      <c r="G85" s="107">
        <v>928247.62199999997</v>
      </c>
      <c r="H85" s="107">
        <v>1471.463</v>
      </c>
      <c r="I85" s="115">
        <f t="shared" si="18"/>
        <v>0.15852052460200108</v>
      </c>
      <c r="J85" s="115">
        <f>AVERAGE(I85,I88,I91)</f>
        <v>3.0515416782774394</v>
      </c>
      <c r="L85" s="55" t="s">
        <v>210</v>
      </c>
      <c r="M85" s="114" t="s">
        <v>206</v>
      </c>
      <c r="N85" s="55">
        <v>1</v>
      </c>
      <c r="O85" s="55">
        <v>1</v>
      </c>
      <c r="P85" s="55" t="s">
        <v>81</v>
      </c>
      <c r="Q85" s="107">
        <v>2677437.574</v>
      </c>
      <c r="R85" s="107">
        <v>269259.06699999998</v>
      </c>
      <c r="S85" s="115">
        <f t="shared" si="19"/>
        <v>10.056595515604727</v>
      </c>
      <c r="T85" s="115">
        <f>AVERAGE(S85,S88,S91)</f>
        <v>15.205358277074865</v>
      </c>
    </row>
    <row r="86" spans="2:20" ht="58">
      <c r="B86" s="55" t="s">
        <v>203</v>
      </c>
      <c r="C86" s="114" t="s">
        <v>206</v>
      </c>
      <c r="D86" s="55">
        <v>2</v>
      </c>
      <c r="E86" s="55">
        <v>1</v>
      </c>
      <c r="F86" s="55" t="s">
        <v>81</v>
      </c>
      <c r="G86" s="107">
        <v>1656773.93</v>
      </c>
      <c r="H86" s="107">
        <v>374597.20600000001</v>
      </c>
      <c r="I86" s="115">
        <f t="shared" ref="I86:I111" si="20">H86/G86*100</f>
        <v>22.610037447897312</v>
      </c>
      <c r="J86" s="115">
        <f>AVERAGE(I86,I89,I92)</f>
        <v>24.199242171484176</v>
      </c>
      <c r="L86" s="55" t="s">
        <v>210</v>
      </c>
      <c r="M86" s="114" t="s">
        <v>206</v>
      </c>
      <c r="N86" s="55">
        <v>2</v>
      </c>
      <c r="O86" s="55">
        <v>1</v>
      </c>
      <c r="P86" s="55" t="s">
        <v>81</v>
      </c>
      <c r="Q86" s="107">
        <v>2670843.4900000002</v>
      </c>
      <c r="R86" s="107">
        <v>397656.06400000001</v>
      </c>
      <c r="S86" s="115">
        <f t="shared" ref="S86:S111" si="21">R86/Q86*100</f>
        <v>14.888781970522727</v>
      </c>
      <c r="T86" s="115">
        <f>AVERAGE(S86,S89,S92)</f>
        <v>12.50397771046296</v>
      </c>
    </row>
    <row r="87" spans="2:20" ht="58">
      <c r="B87" s="55" t="s">
        <v>203</v>
      </c>
      <c r="C87" s="114" t="s">
        <v>206</v>
      </c>
      <c r="D87" s="55">
        <v>3</v>
      </c>
      <c r="E87" s="55">
        <v>1</v>
      </c>
      <c r="F87" s="55" t="s">
        <v>81</v>
      </c>
      <c r="G87" s="107">
        <v>1303862.9609999999</v>
      </c>
      <c r="H87" s="107">
        <v>113862.961</v>
      </c>
      <c r="I87" s="115">
        <f t="shared" si="20"/>
        <v>8.732739897195378</v>
      </c>
      <c r="J87" s="115">
        <f>AVERAGE(I87,I90,I93)</f>
        <v>9.1658006702111745</v>
      </c>
      <c r="L87" s="55" t="s">
        <v>210</v>
      </c>
      <c r="M87" s="114" t="s">
        <v>206</v>
      </c>
      <c r="N87" s="55">
        <v>3</v>
      </c>
      <c r="O87" s="55">
        <v>1</v>
      </c>
      <c r="P87" s="55" t="s">
        <v>81</v>
      </c>
      <c r="Q87" s="107">
        <v>2701114.7439999999</v>
      </c>
      <c r="R87" s="107">
        <v>441418.69799999997</v>
      </c>
      <c r="S87" s="115">
        <f t="shared" si="21"/>
        <v>16.342093536771277</v>
      </c>
      <c r="T87" s="115">
        <f>AVERAGE(S87,S90,S93)</f>
        <v>14.08950244793377</v>
      </c>
    </row>
    <row r="88" spans="2:20" ht="58">
      <c r="B88" s="55" t="s">
        <v>203</v>
      </c>
      <c r="C88" s="114" t="s">
        <v>206</v>
      </c>
      <c r="D88" s="55">
        <v>1</v>
      </c>
      <c r="E88" s="55">
        <v>2</v>
      </c>
      <c r="F88" s="55" t="s">
        <v>81</v>
      </c>
      <c r="G88" s="107">
        <v>767512.63399999996</v>
      </c>
      <c r="H88" s="107">
        <v>2297.86</v>
      </c>
      <c r="I88" s="115">
        <f t="shared" si="20"/>
        <v>0.29939051140101497</v>
      </c>
      <c r="J88" s="115"/>
      <c r="L88" s="55" t="s">
        <v>210</v>
      </c>
      <c r="M88" s="114" t="s">
        <v>206</v>
      </c>
      <c r="N88" s="55">
        <v>1</v>
      </c>
      <c r="O88" s="55">
        <v>2</v>
      </c>
      <c r="P88" s="55" t="s">
        <v>81</v>
      </c>
      <c r="Q88" s="107">
        <v>2675905.1719999998</v>
      </c>
      <c r="R88" s="107">
        <v>323343.49</v>
      </c>
      <c r="S88" s="115">
        <f t="shared" si="21"/>
        <v>12.083518257051301</v>
      </c>
      <c r="T88" s="115"/>
    </row>
    <row r="89" spans="2:20" ht="58">
      <c r="B89" s="55" t="s">
        <v>203</v>
      </c>
      <c r="C89" s="114" t="s">
        <v>206</v>
      </c>
      <c r="D89" s="55">
        <v>2</v>
      </c>
      <c r="E89" s="55">
        <v>2</v>
      </c>
      <c r="F89" s="55" t="s">
        <v>81</v>
      </c>
      <c r="G89" s="107">
        <v>1541183.115</v>
      </c>
      <c r="H89" s="107">
        <v>380179.10200000001</v>
      </c>
      <c r="I89" s="115">
        <f t="shared" si="20"/>
        <v>24.668003321591026</v>
      </c>
      <c r="J89" s="55"/>
      <c r="L89" s="55" t="s">
        <v>210</v>
      </c>
      <c r="M89" s="114" t="s">
        <v>206</v>
      </c>
      <c r="N89" s="55">
        <v>2</v>
      </c>
      <c r="O89" s="55">
        <v>2</v>
      </c>
      <c r="P89" s="55" t="s">
        <v>81</v>
      </c>
      <c r="Q89" s="107">
        <v>2695556.6290000002</v>
      </c>
      <c r="R89" s="107">
        <v>199695.30300000001</v>
      </c>
      <c r="S89" s="115">
        <f t="shared" si="21"/>
        <v>7.4083141437871829</v>
      </c>
      <c r="T89" s="55"/>
    </row>
    <row r="90" spans="2:20" ht="58">
      <c r="B90" s="55" t="s">
        <v>203</v>
      </c>
      <c r="C90" s="114" t="s">
        <v>206</v>
      </c>
      <c r="D90" s="55">
        <v>3</v>
      </c>
      <c r="E90" s="55">
        <v>2</v>
      </c>
      <c r="F90" s="55" t="s">
        <v>81</v>
      </c>
      <c r="G90" s="107">
        <v>1206551.7239999999</v>
      </c>
      <c r="H90" s="107">
        <v>132083.08600000001</v>
      </c>
      <c r="I90" s="115">
        <f t="shared" si="20"/>
        <v>10.947154885504107</v>
      </c>
      <c r="J90" s="55"/>
      <c r="L90" s="55" t="s">
        <v>210</v>
      </c>
      <c r="M90" s="114" t="s">
        <v>206</v>
      </c>
      <c r="N90" s="55">
        <v>3</v>
      </c>
      <c r="O90" s="55">
        <v>2</v>
      </c>
      <c r="P90" s="55" t="s">
        <v>81</v>
      </c>
      <c r="Q90" s="107">
        <v>2633520.3629999999</v>
      </c>
      <c r="R90" s="107">
        <v>373318.96600000001</v>
      </c>
      <c r="S90" s="115">
        <f t="shared" si="21"/>
        <v>14.17566278373979</v>
      </c>
      <c r="T90" s="55"/>
    </row>
    <row r="91" spans="2:20" ht="58">
      <c r="B91" s="55" t="s">
        <v>203</v>
      </c>
      <c r="C91" s="114" t="s">
        <v>206</v>
      </c>
      <c r="D91" s="55">
        <v>1</v>
      </c>
      <c r="E91" s="55">
        <v>3</v>
      </c>
      <c r="F91" s="55" t="s">
        <v>81</v>
      </c>
      <c r="G91" s="107">
        <v>1052904.281</v>
      </c>
      <c r="H91" s="107">
        <v>91568.073999999993</v>
      </c>
      <c r="I91" s="115">
        <f t="shared" si="20"/>
        <v>8.696713998829301</v>
      </c>
      <c r="J91" s="115"/>
      <c r="L91" s="55" t="s">
        <v>210</v>
      </c>
      <c r="M91" s="114" t="s">
        <v>206</v>
      </c>
      <c r="N91" s="55">
        <v>1</v>
      </c>
      <c r="O91" s="55">
        <v>3</v>
      </c>
      <c r="P91" s="55" t="s">
        <v>81</v>
      </c>
      <c r="Q91" s="107">
        <v>2555337.3960000002</v>
      </c>
      <c r="R91" s="107">
        <v>599890.01199999999</v>
      </c>
      <c r="S91" s="115">
        <f t="shared" si="21"/>
        <v>23.475961058568561</v>
      </c>
      <c r="T91" s="115"/>
    </row>
    <row r="92" spans="2:20" ht="58">
      <c r="B92" s="55" t="s">
        <v>203</v>
      </c>
      <c r="C92" s="114" t="s">
        <v>206</v>
      </c>
      <c r="D92" s="55">
        <v>2</v>
      </c>
      <c r="E92" s="55">
        <v>3</v>
      </c>
      <c r="F92" s="55" t="s">
        <v>81</v>
      </c>
      <c r="G92" s="107">
        <v>1502199.7620000001</v>
      </c>
      <c r="H92" s="107">
        <v>380352.25900000002</v>
      </c>
      <c r="I92" s="115">
        <f t="shared" si="20"/>
        <v>25.319685744964186</v>
      </c>
      <c r="J92" s="55"/>
      <c r="L92" s="55" t="s">
        <v>210</v>
      </c>
      <c r="M92" s="114" t="s">
        <v>206</v>
      </c>
      <c r="N92" s="55">
        <v>2</v>
      </c>
      <c r="O92" s="55">
        <v>3</v>
      </c>
      <c r="P92" s="55" t="s">
        <v>81</v>
      </c>
      <c r="Q92" s="107">
        <v>2488872.622</v>
      </c>
      <c r="R92" s="107">
        <v>378677.913</v>
      </c>
      <c r="S92" s="115">
        <f t="shared" si="21"/>
        <v>15.214837017078972</v>
      </c>
      <c r="T92" s="55"/>
    </row>
    <row r="93" spans="2:20" ht="58">
      <c r="B93" s="55" t="s">
        <v>203</v>
      </c>
      <c r="C93" s="114" t="s">
        <v>206</v>
      </c>
      <c r="D93" s="55">
        <v>3</v>
      </c>
      <c r="E93" s="55">
        <v>3</v>
      </c>
      <c r="F93" s="55" t="s">
        <v>81</v>
      </c>
      <c r="G93" s="107">
        <v>1266432.075</v>
      </c>
      <c r="H93" s="107">
        <v>99003.418999999994</v>
      </c>
      <c r="I93" s="115">
        <f t="shared" si="20"/>
        <v>7.817507227934037</v>
      </c>
      <c r="J93" s="55"/>
      <c r="L93" s="55" t="s">
        <v>210</v>
      </c>
      <c r="M93" s="114" t="s">
        <v>206</v>
      </c>
      <c r="N93" s="55">
        <v>3</v>
      </c>
      <c r="O93" s="55">
        <v>3</v>
      </c>
      <c r="P93" s="55" t="s">
        <v>81</v>
      </c>
      <c r="Q93" s="107">
        <v>2452850.0299999998</v>
      </c>
      <c r="R93" s="107">
        <v>288228.3</v>
      </c>
      <c r="S93" s="115">
        <f t="shared" si="21"/>
        <v>11.750751023290242</v>
      </c>
      <c r="T93" s="55"/>
    </row>
    <row r="94" spans="2:20" ht="58">
      <c r="B94" s="55" t="s">
        <v>203</v>
      </c>
      <c r="C94" s="114" t="s">
        <v>207</v>
      </c>
      <c r="D94" s="55">
        <v>1</v>
      </c>
      <c r="E94" s="55">
        <v>1</v>
      </c>
      <c r="F94" s="55" t="s">
        <v>81</v>
      </c>
      <c r="G94" s="107">
        <v>1225118.1629999999</v>
      </c>
      <c r="H94" s="107">
        <v>28592.449000000001</v>
      </c>
      <c r="I94" s="115">
        <f t="shared" si="20"/>
        <v>2.3338523469429622</v>
      </c>
      <c r="J94" s="115">
        <f>AVERAGE(I94,I97,I100)</f>
        <v>1.8053973731940223</v>
      </c>
      <c r="L94" s="55" t="s">
        <v>210</v>
      </c>
      <c r="M94" s="114" t="s">
        <v>207</v>
      </c>
      <c r="N94" s="55">
        <v>1</v>
      </c>
      <c r="O94" s="55">
        <v>1</v>
      </c>
      <c r="P94" s="55" t="s">
        <v>81</v>
      </c>
      <c r="Q94" s="107">
        <v>3130122.622</v>
      </c>
      <c r="R94" s="107">
        <v>397793.549</v>
      </c>
      <c r="S94" s="115">
        <f t="shared" si="21"/>
        <v>12.708561198341449</v>
      </c>
      <c r="T94" s="115">
        <f>AVERAGE(S94,S97,S100)</f>
        <v>12.495782885123356</v>
      </c>
    </row>
    <row r="95" spans="2:20" ht="58">
      <c r="B95" s="55" t="s">
        <v>203</v>
      </c>
      <c r="C95" s="114" t="s">
        <v>207</v>
      </c>
      <c r="D95" s="55">
        <v>2</v>
      </c>
      <c r="E95" s="55">
        <v>1</v>
      </c>
      <c r="F95" s="55" t="s">
        <v>81</v>
      </c>
      <c r="G95" s="107">
        <v>1290051.2779999999</v>
      </c>
      <c r="H95" s="107">
        <v>126112.515</v>
      </c>
      <c r="I95" s="115">
        <f t="shared" si="20"/>
        <v>9.7757753626286483</v>
      </c>
      <c r="J95" s="115">
        <f>AVERAGE(I95,I98,I101)</f>
        <v>14.130128170023823</v>
      </c>
      <c r="L95" s="55" t="s">
        <v>210</v>
      </c>
      <c r="M95" s="114" t="s">
        <v>207</v>
      </c>
      <c r="N95" s="55">
        <v>2</v>
      </c>
      <c r="O95" s="55">
        <v>1</v>
      </c>
      <c r="P95" s="55" t="s">
        <v>81</v>
      </c>
      <c r="Q95" s="107">
        <v>2528417.8059999999</v>
      </c>
      <c r="R95" s="107">
        <v>428195.6</v>
      </c>
      <c r="S95" s="115">
        <f t="shared" si="21"/>
        <v>16.935318165529484</v>
      </c>
      <c r="T95" s="115">
        <f>AVERAGE(S95,S98,S101)</f>
        <v>16.031804493719033</v>
      </c>
    </row>
    <row r="96" spans="2:20" ht="58">
      <c r="B96" s="55" t="s">
        <v>203</v>
      </c>
      <c r="C96" s="114" t="s">
        <v>207</v>
      </c>
      <c r="D96" s="55">
        <v>3</v>
      </c>
      <c r="E96" s="55">
        <v>1</v>
      </c>
      <c r="F96" s="55" t="s">
        <v>81</v>
      </c>
      <c r="G96" s="107">
        <v>1351911.415</v>
      </c>
      <c r="H96" s="107">
        <v>256333.97700000001</v>
      </c>
      <c r="I96" s="115">
        <f t="shared" si="20"/>
        <v>18.960856026206422</v>
      </c>
      <c r="J96" s="115">
        <f>AVERAGE(I96,I99,I102)</f>
        <v>11.175095217552586</v>
      </c>
      <c r="L96" s="55" t="s">
        <v>210</v>
      </c>
      <c r="M96" s="114" t="s">
        <v>207</v>
      </c>
      <c r="N96" s="55">
        <v>3</v>
      </c>
      <c r="O96" s="55">
        <v>1</v>
      </c>
      <c r="P96" s="55" t="s">
        <v>81</v>
      </c>
      <c r="Q96" s="107">
        <v>2484196.9240000001</v>
      </c>
      <c r="R96" s="107">
        <v>306942.96399999998</v>
      </c>
      <c r="S96" s="115">
        <f t="shared" si="21"/>
        <v>12.355822561190804</v>
      </c>
      <c r="T96" s="115">
        <f>AVERAGE(S96,S99,S102)</f>
        <v>13.240346011363739</v>
      </c>
    </row>
    <row r="97" spans="2:20" ht="58">
      <c r="B97" s="55" t="s">
        <v>203</v>
      </c>
      <c r="C97" s="114" t="s">
        <v>207</v>
      </c>
      <c r="D97" s="55">
        <v>1</v>
      </c>
      <c r="E97" s="55">
        <v>2</v>
      </c>
      <c r="F97" s="55" t="s">
        <v>81</v>
      </c>
      <c r="G97" s="107">
        <v>1283075.2080000001</v>
      </c>
      <c r="H97" s="107">
        <v>25010.403999999999</v>
      </c>
      <c r="I97" s="115">
        <f t="shared" si="20"/>
        <v>1.9492547158622986</v>
      </c>
      <c r="J97" s="115"/>
      <c r="L97" s="55" t="s">
        <v>210</v>
      </c>
      <c r="M97" s="114" t="s">
        <v>207</v>
      </c>
      <c r="N97" s="55">
        <v>1</v>
      </c>
      <c r="O97" s="55">
        <v>2</v>
      </c>
      <c r="P97" s="55" t="s">
        <v>81</v>
      </c>
      <c r="Q97" s="107">
        <v>2820813.7629999998</v>
      </c>
      <c r="R97" s="107">
        <v>389001.93199999997</v>
      </c>
      <c r="S97" s="115">
        <f t="shared" si="21"/>
        <v>13.790415273154636</v>
      </c>
      <c r="T97" s="115"/>
    </row>
    <row r="98" spans="2:20" ht="58">
      <c r="B98" s="55" t="s">
        <v>203</v>
      </c>
      <c r="C98" s="114" t="s">
        <v>207</v>
      </c>
      <c r="D98" s="55">
        <v>2</v>
      </c>
      <c r="E98" s="55">
        <v>2</v>
      </c>
      <c r="F98" s="55" t="s">
        <v>81</v>
      </c>
      <c r="G98" s="107">
        <v>1443114.5959999999</v>
      </c>
      <c r="H98" s="107">
        <v>242914.685</v>
      </c>
      <c r="I98" s="115">
        <f t="shared" si="20"/>
        <v>16.832667736388139</v>
      </c>
      <c r="J98" s="55"/>
      <c r="L98" s="55" t="s">
        <v>210</v>
      </c>
      <c r="M98" s="114" t="s">
        <v>207</v>
      </c>
      <c r="N98" s="55">
        <v>2</v>
      </c>
      <c r="O98" s="55">
        <v>2</v>
      </c>
      <c r="P98" s="55" t="s">
        <v>81</v>
      </c>
      <c r="Q98" s="107">
        <v>2448457.9369999999</v>
      </c>
      <c r="R98" s="107">
        <v>427395.21399999998</v>
      </c>
      <c r="S98" s="115">
        <f t="shared" si="21"/>
        <v>17.455689458307404</v>
      </c>
      <c r="T98" s="55"/>
    </row>
    <row r="99" spans="2:20" ht="58">
      <c r="B99" s="55" t="s">
        <v>203</v>
      </c>
      <c r="C99" s="114" t="s">
        <v>207</v>
      </c>
      <c r="D99" s="55">
        <v>3</v>
      </c>
      <c r="E99" s="55">
        <v>2</v>
      </c>
      <c r="F99" s="55" t="s">
        <v>81</v>
      </c>
      <c r="G99" s="107">
        <v>1311822.2350000001</v>
      </c>
      <c r="H99" s="107">
        <v>76189.804000000004</v>
      </c>
      <c r="I99" s="115">
        <f t="shared" si="20"/>
        <v>5.8079366218396196</v>
      </c>
      <c r="J99" s="55"/>
      <c r="L99" s="55" t="s">
        <v>210</v>
      </c>
      <c r="M99" s="114" t="s">
        <v>207</v>
      </c>
      <c r="N99" s="55">
        <v>3</v>
      </c>
      <c r="O99" s="55">
        <v>2</v>
      </c>
      <c r="P99" s="55" t="s">
        <v>81</v>
      </c>
      <c r="Q99" s="107">
        <v>2517896.165</v>
      </c>
      <c r="R99" s="107">
        <v>334052.26399999997</v>
      </c>
      <c r="S99" s="115">
        <f t="shared" si="21"/>
        <v>13.267118344413536</v>
      </c>
      <c r="T99" s="55"/>
    </row>
    <row r="100" spans="2:20" ht="58">
      <c r="B100" s="55" t="s">
        <v>203</v>
      </c>
      <c r="C100" s="114" t="s">
        <v>207</v>
      </c>
      <c r="D100" s="55">
        <v>1</v>
      </c>
      <c r="E100" s="55">
        <v>3</v>
      </c>
      <c r="F100" s="55" t="s">
        <v>81</v>
      </c>
      <c r="G100" s="107">
        <v>1233833.2339999999</v>
      </c>
      <c r="H100" s="107">
        <v>13980.38</v>
      </c>
      <c r="I100" s="115">
        <f t="shared" si="20"/>
        <v>1.1330850567768058</v>
      </c>
      <c r="J100" s="115"/>
      <c r="L100" s="55" t="s">
        <v>210</v>
      </c>
      <c r="M100" s="114" t="s">
        <v>207</v>
      </c>
      <c r="N100" s="55">
        <v>1</v>
      </c>
      <c r="O100" s="55">
        <v>3</v>
      </c>
      <c r="P100" s="55" t="s">
        <v>81</v>
      </c>
      <c r="Q100" s="107">
        <v>3286761.2960000001</v>
      </c>
      <c r="R100" s="107">
        <v>361161.56400000001</v>
      </c>
      <c r="S100" s="115">
        <f t="shared" si="21"/>
        <v>10.988372183873981</v>
      </c>
      <c r="T100" s="115"/>
    </row>
    <row r="101" spans="2:20" ht="58">
      <c r="B101" s="55" t="s">
        <v>203</v>
      </c>
      <c r="C101" s="114" t="s">
        <v>207</v>
      </c>
      <c r="D101" s="55">
        <v>2</v>
      </c>
      <c r="E101" s="55">
        <v>3</v>
      </c>
      <c r="F101" s="55" t="s">
        <v>81</v>
      </c>
      <c r="G101" s="107">
        <v>1416605.9750000001</v>
      </c>
      <c r="H101" s="107">
        <v>223567.92499999999</v>
      </c>
      <c r="I101" s="115">
        <f t="shared" si="20"/>
        <v>15.781941411054683</v>
      </c>
      <c r="J101" s="55"/>
      <c r="L101" s="55" t="s">
        <v>210</v>
      </c>
      <c r="M101" s="114" t="s">
        <v>207</v>
      </c>
      <c r="N101" s="55">
        <v>2</v>
      </c>
      <c r="O101" s="55">
        <v>3</v>
      </c>
      <c r="P101" s="55" t="s">
        <v>81</v>
      </c>
      <c r="Q101" s="107">
        <v>2863521.8489999999</v>
      </c>
      <c r="R101" s="107">
        <v>392428.65600000002</v>
      </c>
      <c r="S101" s="115">
        <f t="shared" si="21"/>
        <v>13.704405857320213</v>
      </c>
      <c r="T101" s="55"/>
    </row>
    <row r="102" spans="2:20" ht="58">
      <c r="B102" s="55" t="s">
        <v>203</v>
      </c>
      <c r="C102" s="114" t="s">
        <v>207</v>
      </c>
      <c r="D102" s="55">
        <v>3</v>
      </c>
      <c r="E102" s="55">
        <v>3</v>
      </c>
      <c r="F102" s="55" t="s">
        <v>81</v>
      </c>
      <c r="G102" s="107">
        <v>1264875.892</v>
      </c>
      <c r="H102" s="107">
        <v>110758.769</v>
      </c>
      <c r="I102" s="115">
        <f t="shared" si="20"/>
        <v>8.7564930046117126</v>
      </c>
      <c r="J102" s="55"/>
      <c r="L102" s="55" t="s">
        <v>210</v>
      </c>
      <c r="M102" s="114" t="s">
        <v>207</v>
      </c>
      <c r="N102" s="55">
        <v>3</v>
      </c>
      <c r="O102" s="55">
        <v>3</v>
      </c>
      <c r="P102" s="55" t="s">
        <v>81</v>
      </c>
      <c r="Q102" s="107">
        <v>2867609.6165</v>
      </c>
      <c r="R102" s="107">
        <v>404278.38899999997</v>
      </c>
      <c r="S102" s="115">
        <f t="shared" si="21"/>
        <v>14.098097128486875</v>
      </c>
      <c r="T102" s="55"/>
    </row>
    <row r="103" spans="2:20" ht="29">
      <c r="B103" s="55" t="s">
        <v>203</v>
      </c>
      <c r="C103" s="114" t="s">
        <v>208</v>
      </c>
      <c r="D103" s="55">
        <v>1</v>
      </c>
      <c r="E103" s="55">
        <v>1</v>
      </c>
      <c r="F103" s="55" t="s">
        <v>81</v>
      </c>
      <c r="G103" s="107">
        <v>1787206.4509999999</v>
      </c>
      <c r="H103" s="107">
        <v>86.95</v>
      </c>
      <c r="I103" s="115">
        <f t="shared" si="20"/>
        <v>4.86513463239508E-3</v>
      </c>
      <c r="J103" s="115">
        <f>AVERAGE(I103,I106,I109)</f>
        <v>0.22224028101129525</v>
      </c>
      <c r="L103" s="55" t="s">
        <v>210</v>
      </c>
      <c r="M103" s="114" t="s">
        <v>208</v>
      </c>
      <c r="N103" s="55">
        <v>1</v>
      </c>
      <c r="O103" s="55">
        <v>1</v>
      </c>
      <c r="P103" s="55" t="s">
        <v>81</v>
      </c>
      <c r="Q103" s="107">
        <v>2039684.156</v>
      </c>
      <c r="R103" s="107">
        <v>1446.9380000000001</v>
      </c>
      <c r="S103" s="115">
        <f t="shared" si="21"/>
        <v>7.0939316547792022E-2</v>
      </c>
      <c r="T103" s="115">
        <f>AVERAGE(S103,S106,S109)</f>
        <v>0.10527416054425798</v>
      </c>
    </row>
    <row r="104" spans="2:20" ht="29">
      <c r="B104" s="55" t="s">
        <v>203</v>
      </c>
      <c r="C104" s="114" t="s">
        <v>208</v>
      </c>
      <c r="D104" s="55">
        <v>2</v>
      </c>
      <c r="E104" s="55">
        <v>1</v>
      </c>
      <c r="F104" s="55" t="s">
        <v>81</v>
      </c>
      <c r="G104" s="107">
        <v>1768405.916</v>
      </c>
      <c r="H104" s="107">
        <v>5671.8190000000004</v>
      </c>
      <c r="I104" s="115">
        <f t="shared" si="20"/>
        <v>0.32073060538211862</v>
      </c>
      <c r="J104" s="115">
        <f>AVERAGE(I104,I107,I110)</f>
        <v>0.13145387257110824</v>
      </c>
      <c r="L104" s="55" t="s">
        <v>210</v>
      </c>
      <c r="M104" s="114" t="s">
        <v>208</v>
      </c>
      <c r="N104" s="55">
        <v>2</v>
      </c>
      <c r="O104" s="55">
        <v>1</v>
      </c>
      <c r="P104" s="55" t="s">
        <v>81</v>
      </c>
      <c r="Q104" s="107">
        <v>3281266.35</v>
      </c>
      <c r="R104" s="107">
        <v>7531.9560000000001</v>
      </c>
      <c r="S104" s="115">
        <f t="shared" si="21"/>
        <v>0.22954418192841919</v>
      </c>
      <c r="T104" s="115">
        <f>AVERAGE(S104,S107,S110)</f>
        <v>0.11842055358402985</v>
      </c>
    </row>
    <row r="105" spans="2:20" ht="29">
      <c r="B105" s="55" t="s">
        <v>203</v>
      </c>
      <c r="C105" s="114" t="s">
        <v>208</v>
      </c>
      <c r="D105" s="55">
        <v>3</v>
      </c>
      <c r="E105" s="55">
        <v>1</v>
      </c>
      <c r="F105" s="55" t="s">
        <v>81</v>
      </c>
      <c r="G105" s="107">
        <v>1888507.7290000001</v>
      </c>
      <c r="H105" s="107">
        <v>615.33900000000006</v>
      </c>
      <c r="I105" s="115">
        <f t="shared" si="20"/>
        <v>3.2583345598793681E-2</v>
      </c>
      <c r="J105" s="115">
        <f>AVERAGE(I105,I108,I111)</f>
        <v>8.9213762243934847E-2</v>
      </c>
      <c r="L105" s="55" t="s">
        <v>210</v>
      </c>
      <c r="M105" s="114" t="s">
        <v>208</v>
      </c>
      <c r="N105" s="55">
        <v>3</v>
      </c>
      <c r="O105" s="55">
        <v>1</v>
      </c>
      <c r="P105" s="55" t="s">
        <v>81</v>
      </c>
      <c r="Q105" s="107">
        <v>3550789.9819999998</v>
      </c>
      <c r="R105" s="107">
        <v>15150.861999999999</v>
      </c>
      <c r="S105" s="115">
        <f t="shared" si="21"/>
        <v>0.42668989370827848</v>
      </c>
      <c r="T105" s="115">
        <f>AVERAGE(S105,S108,S111)</f>
        <v>0.23953836478241416</v>
      </c>
    </row>
    <row r="106" spans="2:20" ht="29">
      <c r="B106" s="55" t="s">
        <v>203</v>
      </c>
      <c r="C106" s="114" t="s">
        <v>208</v>
      </c>
      <c r="D106" s="55">
        <v>1</v>
      </c>
      <c r="E106" s="55">
        <v>2</v>
      </c>
      <c r="F106" s="55" t="s">
        <v>81</v>
      </c>
      <c r="G106" s="107">
        <v>1336290.1310000001</v>
      </c>
      <c r="H106" s="107">
        <v>8634.81</v>
      </c>
      <c r="I106" s="115">
        <f t="shared" si="20"/>
        <v>0.64617778726976161</v>
      </c>
      <c r="J106" s="115"/>
      <c r="L106" s="55" t="s">
        <v>210</v>
      </c>
      <c r="M106" s="114" t="s">
        <v>208</v>
      </c>
      <c r="N106" s="55">
        <v>1</v>
      </c>
      <c r="O106" s="55">
        <v>2</v>
      </c>
      <c r="P106" s="55" t="s">
        <v>81</v>
      </c>
      <c r="Q106" s="107">
        <v>2309259.81</v>
      </c>
      <c r="R106" s="107">
        <v>5584.1260000000002</v>
      </c>
      <c r="S106" s="115">
        <f t="shared" si="21"/>
        <v>0.24181454056484011</v>
      </c>
      <c r="T106" s="115"/>
    </row>
    <row r="107" spans="2:20" ht="29">
      <c r="B107" s="55" t="s">
        <v>203</v>
      </c>
      <c r="C107" s="114" t="s">
        <v>208</v>
      </c>
      <c r="D107" s="55">
        <v>2</v>
      </c>
      <c r="E107" s="55">
        <v>2</v>
      </c>
      <c r="F107" s="55" t="s">
        <v>81</v>
      </c>
      <c r="G107" s="107">
        <v>1317419.7379999999</v>
      </c>
      <c r="H107" s="107">
        <v>635.404</v>
      </c>
      <c r="I107" s="115">
        <f t="shared" si="20"/>
        <v>4.823094581569113E-2</v>
      </c>
      <c r="J107" s="55"/>
      <c r="L107" s="55" t="s">
        <v>210</v>
      </c>
      <c r="M107" s="114" t="s">
        <v>208</v>
      </c>
      <c r="N107" s="55">
        <v>2</v>
      </c>
      <c r="O107" s="55">
        <v>2</v>
      </c>
      <c r="P107" s="55" t="s">
        <v>81</v>
      </c>
      <c r="Q107" s="107">
        <v>3239697.5329999998</v>
      </c>
      <c r="R107" s="107">
        <v>274.22699999999998</v>
      </c>
      <c r="S107" s="115">
        <f t="shared" si="21"/>
        <v>8.4645864994088629E-3</v>
      </c>
      <c r="T107" s="55"/>
    </row>
    <row r="108" spans="2:20" ht="29">
      <c r="B108" s="55" t="s">
        <v>203</v>
      </c>
      <c r="C108" s="114" t="s">
        <v>208</v>
      </c>
      <c r="D108" s="55">
        <v>3</v>
      </c>
      <c r="E108" s="55">
        <v>2</v>
      </c>
      <c r="F108" s="55" t="s">
        <v>81</v>
      </c>
      <c r="G108" s="107">
        <v>1499255.351</v>
      </c>
      <c r="H108" s="107">
        <v>2418.9949999999999</v>
      </c>
      <c r="I108" s="115">
        <f t="shared" si="20"/>
        <v>0.16134643097231807</v>
      </c>
      <c r="J108" s="55"/>
      <c r="L108" s="55" t="s">
        <v>210</v>
      </c>
      <c r="M108" s="114" t="s">
        <v>208</v>
      </c>
      <c r="N108" s="55">
        <v>3</v>
      </c>
      <c r="O108" s="55">
        <v>2</v>
      </c>
      <c r="P108" s="55" t="s">
        <v>81</v>
      </c>
      <c r="Q108" s="107">
        <v>3713488.4070000001</v>
      </c>
      <c r="R108" s="107">
        <v>9786.7119999999995</v>
      </c>
      <c r="S108" s="115">
        <f t="shared" si="21"/>
        <v>0.26354497247256381</v>
      </c>
      <c r="T108" s="55"/>
    </row>
    <row r="109" spans="2:20" ht="29">
      <c r="B109" s="55" t="s">
        <v>203</v>
      </c>
      <c r="C109" s="114" t="s">
        <v>208</v>
      </c>
      <c r="D109" s="55">
        <v>1</v>
      </c>
      <c r="E109" s="55">
        <v>3</v>
      </c>
      <c r="F109" s="55" t="s">
        <v>81</v>
      </c>
      <c r="G109" s="107">
        <v>1768091.558</v>
      </c>
      <c r="H109" s="107">
        <v>277.2</v>
      </c>
      <c r="I109" s="115">
        <f t="shared" si="20"/>
        <v>1.5677921131729087E-2</v>
      </c>
      <c r="J109" s="115"/>
      <c r="L109" s="55" t="s">
        <v>210</v>
      </c>
      <c r="M109" s="114" t="s">
        <v>208</v>
      </c>
      <c r="N109" s="55">
        <v>1</v>
      </c>
      <c r="O109" s="55">
        <v>3</v>
      </c>
      <c r="P109" s="55" t="s">
        <v>81</v>
      </c>
      <c r="Q109" s="107">
        <v>2712420.4819999998</v>
      </c>
      <c r="R109" s="107">
        <v>83.233999999999995</v>
      </c>
      <c r="S109" s="115">
        <f t="shared" si="21"/>
        <v>3.0686245201417854E-3</v>
      </c>
      <c r="T109" s="115"/>
    </row>
    <row r="110" spans="2:20" ht="29">
      <c r="B110" s="55" t="s">
        <v>203</v>
      </c>
      <c r="C110" s="114" t="s">
        <v>208</v>
      </c>
      <c r="D110" s="55">
        <v>2</v>
      </c>
      <c r="E110" s="55">
        <v>3</v>
      </c>
      <c r="F110" s="55" t="s">
        <v>81</v>
      </c>
      <c r="G110" s="107">
        <v>1711609.6910000001</v>
      </c>
      <c r="H110" s="107">
        <v>434.75</v>
      </c>
      <c r="I110" s="115">
        <f t="shared" si="20"/>
        <v>2.5400066515514953E-2</v>
      </c>
      <c r="J110" s="55"/>
      <c r="L110" s="55" t="s">
        <v>210</v>
      </c>
      <c r="M110" s="114" t="s">
        <v>208</v>
      </c>
      <c r="N110" s="55">
        <v>2</v>
      </c>
      <c r="O110" s="55">
        <v>3</v>
      </c>
      <c r="P110" s="55" t="s">
        <v>81</v>
      </c>
      <c r="Q110" s="107">
        <v>2539684.8990000002</v>
      </c>
      <c r="R110" s="107">
        <v>2977.8539999999998</v>
      </c>
      <c r="S110" s="115">
        <f t="shared" si="21"/>
        <v>0.1172528923242615</v>
      </c>
      <c r="T110" s="55"/>
    </row>
    <row r="111" spans="2:20" ht="29">
      <c r="B111" s="55" t="s">
        <v>203</v>
      </c>
      <c r="C111" s="114" t="s">
        <v>208</v>
      </c>
      <c r="D111" s="55">
        <v>3</v>
      </c>
      <c r="E111" s="55">
        <v>3</v>
      </c>
      <c r="F111" s="55" t="s">
        <v>81</v>
      </c>
      <c r="G111" s="107">
        <v>1651439.507</v>
      </c>
      <c r="H111" s="107">
        <v>1217.3009999999999</v>
      </c>
      <c r="I111" s="115">
        <f t="shared" si="20"/>
        <v>7.37115101606928E-2</v>
      </c>
      <c r="J111" s="55"/>
      <c r="L111" s="55" t="s">
        <v>210</v>
      </c>
      <c r="M111" s="114" t="s">
        <v>208</v>
      </c>
      <c r="N111" s="55">
        <v>3</v>
      </c>
      <c r="O111" s="55">
        <v>3</v>
      </c>
      <c r="P111" s="55" t="s">
        <v>81</v>
      </c>
      <c r="Q111" s="107">
        <v>3281097.6519999998</v>
      </c>
      <c r="R111" s="107">
        <v>931.18299999999999</v>
      </c>
      <c r="S111" s="115">
        <f t="shared" si="21"/>
        <v>2.8380228166400213E-2</v>
      </c>
      <c r="T111" s="55"/>
    </row>
  </sheetData>
  <mergeCells count="1">
    <mergeCell ref="B20:D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F177"/>
  <sheetViews>
    <sheetView tabSelected="1" topLeftCell="A51" zoomScale="95" zoomScaleNormal="70" workbookViewId="0">
      <selection activeCell="Y8" sqref="Y8"/>
    </sheetView>
  </sheetViews>
  <sheetFormatPr defaultRowHeight="14.5"/>
  <cols>
    <col min="2" max="2" width="36.90625" bestFit="1" customWidth="1"/>
    <col min="3" max="3" width="22.36328125" bestFit="1" customWidth="1"/>
    <col min="4" max="4" width="14.08984375" bestFit="1" customWidth="1"/>
    <col min="5" max="5" width="12" bestFit="1" customWidth="1"/>
    <col min="6" max="6" width="22.81640625" bestFit="1" customWidth="1"/>
    <col min="7" max="7" width="22.453125" bestFit="1" customWidth="1"/>
    <col min="8" max="8" width="20.81640625" bestFit="1" customWidth="1"/>
    <col min="9" max="9" width="6.54296875" bestFit="1" customWidth="1"/>
    <col min="10" max="10" width="20.1796875" bestFit="1" customWidth="1"/>
    <col min="11" max="11" width="13.453125" bestFit="1" customWidth="1"/>
    <col min="12" max="12" width="8.54296875" bestFit="1" customWidth="1"/>
    <col min="13" max="13" width="24" bestFit="1" customWidth="1"/>
    <col min="14" max="14" width="24.54296875" bestFit="1" customWidth="1"/>
    <col min="15" max="15" width="10" customWidth="1"/>
    <col min="16" max="16" width="12.6328125" customWidth="1"/>
    <col min="17" max="17" width="20.90625" bestFit="1" customWidth="1"/>
    <col min="18" max="18" width="27.54296875" bestFit="1" customWidth="1"/>
    <col min="19" max="19" width="17.90625" bestFit="1" customWidth="1"/>
    <col min="20" max="20" width="29.1796875" bestFit="1" customWidth="1"/>
    <col min="21" max="21" width="6.81640625" customWidth="1"/>
    <col min="22" max="22" width="8.54296875" customWidth="1"/>
    <col min="23" max="23" width="16.1796875" customWidth="1"/>
    <col min="24" max="24" width="24" bestFit="1" customWidth="1"/>
    <col min="25" max="25" width="24.54296875" bestFit="1" customWidth="1"/>
    <col min="26" max="26" width="12.6328125" customWidth="1"/>
    <col min="27" max="27" width="20.90625" bestFit="1" customWidth="1"/>
    <col min="28" max="28" width="27.54296875" bestFit="1" customWidth="1"/>
    <col min="29" max="30" width="9.81640625" bestFit="1" customWidth="1"/>
    <col min="31" max="32" width="6.81640625" bestFit="1" customWidth="1"/>
  </cols>
  <sheetData>
    <row r="1" spans="2:32">
      <c r="B1" s="3" t="s">
        <v>224</v>
      </c>
    </row>
    <row r="2" spans="2:32">
      <c r="B2" s="4"/>
      <c r="C2" s="5" t="s">
        <v>19</v>
      </c>
      <c r="D2" s="5" t="s">
        <v>7</v>
      </c>
      <c r="E2" s="5"/>
      <c r="F2" s="4"/>
      <c r="G2" s="4"/>
      <c r="H2" s="4"/>
      <c r="I2" s="4"/>
      <c r="J2" s="4"/>
      <c r="N2" s="6" t="s">
        <v>20</v>
      </c>
      <c r="O2" s="7" t="s">
        <v>7</v>
      </c>
      <c r="P2" s="8"/>
      <c r="Q2" s="9"/>
      <c r="R2" s="9"/>
      <c r="S2" s="9"/>
      <c r="T2" s="9"/>
      <c r="U2" s="9"/>
      <c r="W2" s="10"/>
      <c r="Y2" s="6" t="s">
        <v>21</v>
      </c>
      <c r="Z2" s="7" t="s">
        <v>7</v>
      </c>
      <c r="AA2" s="8"/>
      <c r="AB2" s="9"/>
      <c r="AC2" s="9"/>
      <c r="AD2" s="9"/>
      <c r="AE2" s="9"/>
      <c r="AF2" s="9"/>
    </row>
    <row r="3" spans="2:32">
      <c r="B3" s="11" t="s">
        <v>225</v>
      </c>
      <c r="C3" s="12" t="s">
        <v>0</v>
      </c>
      <c r="D3" s="12">
        <v>7</v>
      </c>
      <c r="E3" s="13">
        <v>10</v>
      </c>
      <c r="F3" s="12">
        <v>14</v>
      </c>
      <c r="G3" s="12">
        <v>17</v>
      </c>
      <c r="H3" s="12">
        <v>21</v>
      </c>
      <c r="I3" s="12">
        <v>24</v>
      </c>
      <c r="J3" s="12">
        <v>28</v>
      </c>
      <c r="M3" s="11" t="s">
        <v>225</v>
      </c>
      <c r="N3" s="12" t="s">
        <v>0</v>
      </c>
      <c r="O3" s="12">
        <v>7</v>
      </c>
      <c r="P3" s="13">
        <v>10</v>
      </c>
      <c r="Q3" s="12">
        <v>14</v>
      </c>
      <c r="R3" s="12">
        <v>17</v>
      </c>
      <c r="S3" s="12">
        <v>21</v>
      </c>
      <c r="T3" s="12">
        <v>24</v>
      </c>
      <c r="U3" s="12">
        <v>28</v>
      </c>
      <c r="W3" s="10"/>
      <c r="X3" s="11" t="s">
        <v>225</v>
      </c>
      <c r="Y3" s="12" t="s">
        <v>0</v>
      </c>
      <c r="Z3" s="12">
        <v>7</v>
      </c>
      <c r="AA3" s="13">
        <v>10</v>
      </c>
      <c r="AB3" s="12">
        <v>14</v>
      </c>
      <c r="AC3" s="12">
        <v>17</v>
      </c>
      <c r="AD3" s="12">
        <v>21</v>
      </c>
      <c r="AE3" s="12">
        <v>24</v>
      </c>
      <c r="AF3" s="12">
        <v>28</v>
      </c>
    </row>
    <row r="4" spans="2:32">
      <c r="B4" s="12" t="s">
        <v>8</v>
      </c>
      <c r="C4" s="12" t="s">
        <v>9</v>
      </c>
      <c r="D4" s="12"/>
      <c r="E4" s="13"/>
      <c r="F4" s="12"/>
      <c r="G4" s="12"/>
      <c r="H4" s="12"/>
      <c r="I4" s="12"/>
      <c r="J4" s="12"/>
      <c r="M4" s="12" t="s">
        <v>8</v>
      </c>
      <c r="N4" s="12" t="s">
        <v>9</v>
      </c>
      <c r="O4" s="12"/>
      <c r="P4" s="13"/>
      <c r="Q4" s="12"/>
      <c r="R4" s="12"/>
      <c r="S4" s="12"/>
      <c r="T4" s="12"/>
      <c r="U4" s="12"/>
      <c r="W4" s="10"/>
      <c r="X4" s="12" t="s">
        <v>8</v>
      </c>
      <c r="Y4" s="12" t="s">
        <v>9</v>
      </c>
      <c r="Z4" s="12"/>
      <c r="AA4" s="13"/>
      <c r="AB4" s="12"/>
      <c r="AC4" s="12"/>
      <c r="AD4" s="12"/>
      <c r="AE4" s="12"/>
      <c r="AF4" s="12"/>
    </row>
    <row r="5" spans="2:32">
      <c r="C5" s="19" t="s">
        <v>10</v>
      </c>
      <c r="D5" s="15">
        <v>2.4370534195304523</v>
      </c>
      <c r="E5" s="15">
        <v>2.2719292276284451</v>
      </c>
      <c r="F5" s="15">
        <v>2.1171225328123433</v>
      </c>
      <c r="G5" s="15">
        <v>1.9639749608763695</v>
      </c>
      <c r="H5" s="15">
        <v>2.0503747657713931</v>
      </c>
      <c r="I5" s="15">
        <v>2.026494910941476</v>
      </c>
      <c r="J5" s="15">
        <v>2.0693014705882349</v>
      </c>
      <c r="N5" s="9" t="s">
        <v>10</v>
      </c>
      <c r="O5" s="16">
        <v>1.8984249628528971</v>
      </c>
      <c r="P5" s="16">
        <v>1.9206240713224365</v>
      </c>
      <c r="Q5" s="16">
        <v>1.7486371895820718</v>
      </c>
      <c r="R5" s="16">
        <v>2.0458889878302164</v>
      </c>
      <c r="S5" s="16">
        <v>2.0455948553054664</v>
      </c>
      <c r="T5" s="16">
        <v>2.0054853620955315</v>
      </c>
      <c r="U5" s="16">
        <v>1.8824372759856633</v>
      </c>
      <c r="W5" s="10"/>
      <c r="Y5" s="9" t="s">
        <v>10</v>
      </c>
      <c r="Z5" s="14">
        <v>1.9251210979547899</v>
      </c>
      <c r="AA5" s="14">
        <v>1.9251210979547899</v>
      </c>
      <c r="AB5" s="14">
        <v>1.9251210979547899</v>
      </c>
      <c r="AC5" s="14">
        <v>2.0475111441307581</v>
      </c>
      <c r="AD5" s="14">
        <v>1.8273757202851844</v>
      </c>
      <c r="AE5" s="14">
        <v>1.8434997861715039</v>
      </c>
      <c r="AF5" s="14">
        <v>1.9560573978915139</v>
      </c>
    </row>
    <row r="6" spans="2:32">
      <c r="B6" s="4" t="s">
        <v>11</v>
      </c>
      <c r="C6" s="19" t="s">
        <v>12</v>
      </c>
      <c r="D6" s="15">
        <v>2.6447431099013272</v>
      </c>
      <c r="E6" s="15">
        <v>2.7250425314732896</v>
      </c>
      <c r="F6" s="15">
        <v>1.9891694219016134</v>
      </c>
      <c r="G6" s="15">
        <v>2.0035367762128322</v>
      </c>
      <c r="H6" s="15">
        <v>2.1008744534665835</v>
      </c>
      <c r="I6" s="15">
        <v>1.9166666666666667</v>
      </c>
      <c r="J6" s="15">
        <v>2.003890931372549</v>
      </c>
      <c r="M6" s="4" t="s">
        <v>11</v>
      </c>
      <c r="N6" s="9" t="s">
        <v>12</v>
      </c>
      <c r="O6" s="16">
        <v>1.9424962852897469</v>
      </c>
      <c r="P6" s="16">
        <v>1.8937592867756312</v>
      </c>
      <c r="Q6" s="16">
        <v>1.7606904906117502</v>
      </c>
      <c r="R6" s="16">
        <v>2.0103888394182254</v>
      </c>
      <c r="S6" s="16">
        <v>2.0075884244372992</v>
      </c>
      <c r="T6" s="16">
        <v>2.0727272727272728</v>
      </c>
      <c r="U6" s="16">
        <v>1.889635603345281</v>
      </c>
      <c r="W6" s="10"/>
      <c r="X6" s="4" t="s">
        <v>11</v>
      </c>
      <c r="Y6" s="9" t="s">
        <v>12</v>
      </c>
      <c r="Z6" s="14">
        <v>1.5379664513814137</v>
      </c>
      <c r="AA6" s="14">
        <v>1.8502646214567635</v>
      </c>
      <c r="AB6" s="14">
        <v>1.755225152493721</v>
      </c>
      <c r="AC6" s="14">
        <v>1.9503962357602773</v>
      </c>
      <c r="AD6" s="14">
        <v>1.9182781521632977</v>
      </c>
      <c r="AE6" s="14">
        <v>1.9111990950226243</v>
      </c>
      <c r="AF6" s="14">
        <v>2.0061719833564493</v>
      </c>
    </row>
    <row r="7" spans="2:32">
      <c r="B7" s="4"/>
      <c r="C7" s="19" t="s">
        <v>13</v>
      </c>
      <c r="D7" s="15">
        <v>2.4370534195304523</v>
      </c>
      <c r="E7" s="15">
        <v>2.3758080979925142</v>
      </c>
      <c r="F7" s="15">
        <v>2.1078649433924457</v>
      </c>
      <c r="G7" s="15">
        <v>1.9733333333333332</v>
      </c>
      <c r="H7" s="15">
        <v>2.0411930043722673</v>
      </c>
      <c r="I7" s="15">
        <v>2.099077608142494</v>
      </c>
      <c r="J7" s="15">
        <v>2.0428002450980389</v>
      </c>
      <c r="M7" s="4"/>
      <c r="N7" s="9" t="s">
        <v>13</v>
      </c>
      <c r="O7" s="16">
        <v>1.8984249628528971</v>
      </c>
      <c r="P7" s="16">
        <v>1.8511441307578003</v>
      </c>
      <c r="Q7" s="16">
        <v>1.7950938824954572</v>
      </c>
      <c r="R7" s="16">
        <v>1.9979519145146927</v>
      </c>
      <c r="S7" s="16">
        <v>2.028938906752412</v>
      </c>
      <c r="T7" s="16">
        <v>2.0057318952234202</v>
      </c>
      <c r="U7" s="16">
        <v>1.9418757467144565</v>
      </c>
      <c r="W7" s="10"/>
      <c r="X7" s="4"/>
      <c r="Y7" s="9" t="s">
        <v>13</v>
      </c>
      <c r="Z7" s="14">
        <v>1.9251210979547899</v>
      </c>
      <c r="AA7" s="14">
        <v>1.9251210979547899</v>
      </c>
      <c r="AB7" s="14">
        <v>1.9251210979547899</v>
      </c>
      <c r="AC7" s="14">
        <v>2.0475111441307581</v>
      </c>
      <c r="AD7" s="14">
        <v>1.8273757202851844</v>
      </c>
      <c r="AE7" s="14">
        <v>1.8434997861715039</v>
      </c>
      <c r="AF7" s="14">
        <v>1.9560573978915139</v>
      </c>
    </row>
    <row r="8" spans="2:32">
      <c r="B8" s="4" t="s">
        <v>14</v>
      </c>
      <c r="C8" s="19" t="s">
        <v>229</v>
      </c>
      <c r="D8" s="15">
        <v>2.6447431099013272</v>
      </c>
      <c r="E8" s="15">
        <v>1.8601905410003401</v>
      </c>
      <c r="F8" s="15">
        <v>0.80801522893497635</v>
      </c>
      <c r="G8" s="15">
        <v>0.53214397496087629</v>
      </c>
      <c r="H8" s="15">
        <v>0.52876327295440351</v>
      </c>
      <c r="I8" s="15">
        <v>0.71358142493638677</v>
      </c>
      <c r="J8" s="15">
        <v>0.60790441176470578</v>
      </c>
      <c r="M8" s="4" t="s">
        <v>14</v>
      </c>
      <c r="N8" s="19" t="s">
        <v>229</v>
      </c>
      <c r="O8" s="16">
        <v>1.9424962852897469</v>
      </c>
      <c r="P8" s="16">
        <v>1.8475482912332837</v>
      </c>
      <c r="Q8" s="16">
        <v>1.3707752877044215</v>
      </c>
      <c r="R8" s="16">
        <v>0.84823389729890197</v>
      </c>
      <c r="S8" s="16">
        <v>0.71585209003215433</v>
      </c>
      <c r="T8" s="16">
        <v>0.54847457627118645</v>
      </c>
      <c r="U8" s="16">
        <v>0.59241338112305864</v>
      </c>
      <c r="W8" s="10"/>
      <c r="X8" s="4" t="s">
        <v>14</v>
      </c>
      <c r="Y8" s="19" t="s">
        <v>229</v>
      </c>
      <c r="Z8" s="14">
        <v>1.5379664513814137</v>
      </c>
      <c r="AA8" s="14">
        <v>1.917130579158121</v>
      </c>
      <c r="AB8" s="14">
        <v>1.8144734481521347</v>
      </c>
      <c r="AC8" s="14">
        <v>1.8853145121347199</v>
      </c>
      <c r="AD8" s="14">
        <v>0.39877754989093983</v>
      </c>
      <c r="AE8" s="14">
        <v>0.37926564856711903</v>
      </c>
      <c r="AF8" s="14">
        <v>0.4663199260286639</v>
      </c>
    </row>
    <row r="9" spans="2:32">
      <c r="C9" s="19" t="s">
        <v>15</v>
      </c>
      <c r="D9" s="15">
        <v>2.4370534195304523</v>
      </c>
      <c r="E9" s="15">
        <v>2.2719292276284451</v>
      </c>
      <c r="F9" s="15">
        <v>2.1171225328123433</v>
      </c>
      <c r="G9" s="15">
        <v>1.9906729264475742</v>
      </c>
      <c r="H9" s="15">
        <v>2.1237663960024986</v>
      </c>
      <c r="I9" s="15">
        <v>1.99382951653944</v>
      </c>
      <c r="J9" s="15">
        <v>1.9588541666666663</v>
      </c>
      <c r="N9" s="9" t="s">
        <v>15</v>
      </c>
      <c r="O9" s="16">
        <v>1.8984249628528971</v>
      </c>
      <c r="P9" s="16">
        <v>1.9206240713224365</v>
      </c>
      <c r="Q9" s="16">
        <v>1.7486371895820718</v>
      </c>
      <c r="R9" s="16">
        <v>1.9805283466904124</v>
      </c>
      <c r="S9" s="16">
        <v>2.0130225080385853</v>
      </c>
      <c r="T9" s="16">
        <v>2.0224345146379044</v>
      </c>
      <c r="U9" s="16">
        <v>1.9693847072879334</v>
      </c>
      <c r="W9" s="10"/>
      <c r="Y9" s="9" t="s">
        <v>15</v>
      </c>
      <c r="Z9" s="14">
        <v>1.9251210979547899</v>
      </c>
      <c r="AA9" s="14">
        <v>1.9251210979547899</v>
      </c>
      <c r="AB9" s="14">
        <v>1.9251210979547899</v>
      </c>
      <c r="AC9" s="14">
        <v>2.0475111441307581</v>
      </c>
      <c r="AD9" s="14">
        <v>1.8273757202851844</v>
      </c>
      <c r="AE9" s="14">
        <v>1.8434997861715039</v>
      </c>
      <c r="AF9" s="14">
        <v>1.9560573978915139</v>
      </c>
    </row>
    <row r="10" spans="2:32">
      <c r="B10" s="4" t="s">
        <v>16</v>
      </c>
      <c r="C10" s="19" t="s">
        <v>17</v>
      </c>
      <c r="D10" s="15">
        <v>2.6447431099013272</v>
      </c>
      <c r="E10" s="15">
        <v>2.7250425314732896</v>
      </c>
      <c r="F10" s="15">
        <v>1.9891694219016134</v>
      </c>
      <c r="G10" s="15">
        <v>1.9410954616588421</v>
      </c>
      <c r="H10" s="15">
        <v>2.0241411617738914</v>
      </c>
      <c r="I10" s="15">
        <v>2.0062340966921122</v>
      </c>
      <c r="J10" s="15">
        <v>1.9935968137254902</v>
      </c>
      <c r="M10" s="4" t="s">
        <v>16</v>
      </c>
      <c r="N10" s="9" t="s">
        <v>17</v>
      </c>
      <c r="O10" s="16">
        <v>1.9424962852897469</v>
      </c>
      <c r="P10" s="16">
        <v>1.8937592867756312</v>
      </c>
      <c r="Q10" s="16">
        <v>1.7606904906117502</v>
      </c>
      <c r="R10" s="16">
        <v>1.880320569902048</v>
      </c>
      <c r="S10" s="16">
        <v>1.997491961414791</v>
      </c>
      <c r="T10" s="16">
        <v>2.0596918335901391</v>
      </c>
      <c r="U10" s="16">
        <v>1.8597968936678615</v>
      </c>
      <c r="W10" s="10"/>
      <c r="X10" s="4" t="s">
        <v>16</v>
      </c>
      <c r="Y10" s="9" t="s">
        <v>17</v>
      </c>
      <c r="Z10" s="14">
        <v>1.5379664513814137</v>
      </c>
      <c r="AA10" s="14">
        <v>1.8502646214567635</v>
      </c>
      <c r="AB10" s="14">
        <v>1.755225152493721</v>
      </c>
      <c r="AC10" s="14">
        <v>2.1054234769687965</v>
      </c>
      <c r="AD10" s="14">
        <v>2.055254419376892</v>
      </c>
      <c r="AE10" s="14">
        <v>1.8783229638009049</v>
      </c>
      <c r="AF10" s="14">
        <v>2.075566343042071</v>
      </c>
    </row>
    <row r="12" spans="2:32">
      <c r="B12" s="11" t="s">
        <v>18</v>
      </c>
      <c r="C12" s="12" t="s">
        <v>0</v>
      </c>
      <c r="D12" s="12">
        <v>7</v>
      </c>
      <c r="E12" s="13">
        <v>10</v>
      </c>
      <c r="F12" s="12">
        <v>14</v>
      </c>
      <c r="G12" s="12">
        <v>17</v>
      </c>
      <c r="H12" s="12">
        <v>21</v>
      </c>
      <c r="I12" s="12">
        <v>24</v>
      </c>
      <c r="J12" s="12">
        <v>28</v>
      </c>
      <c r="M12" s="11" t="s">
        <v>18</v>
      </c>
      <c r="N12" s="12" t="s">
        <v>0</v>
      </c>
      <c r="O12" s="12">
        <v>7</v>
      </c>
      <c r="P12" s="13">
        <v>10</v>
      </c>
      <c r="Q12" s="12">
        <v>14</v>
      </c>
      <c r="R12" s="12">
        <v>17</v>
      </c>
      <c r="S12" s="12">
        <v>21</v>
      </c>
      <c r="T12" s="12">
        <v>24</v>
      </c>
      <c r="U12" s="12">
        <v>28</v>
      </c>
      <c r="W12" s="10"/>
      <c r="X12" s="11" t="s">
        <v>18</v>
      </c>
      <c r="Y12" s="12" t="s">
        <v>0</v>
      </c>
      <c r="Z12" s="12">
        <v>7</v>
      </c>
      <c r="AA12" s="13">
        <v>10</v>
      </c>
      <c r="AB12" s="12">
        <v>14</v>
      </c>
      <c r="AC12" s="12">
        <v>17</v>
      </c>
      <c r="AD12" s="12">
        <v>21</v>
      </c>
      <c r="AE12" s="12">
        <v>24</v>
      </c>
      <c r="AF12" s="12">
        <v>28</v>
      </c>
    </row>
    <row r="13" spans="2:32">
      <c r="B13" s="12" t="s">
        <v>8</v>
      </c>
      <c r="C13" s="12" t="s">
        <v>9</v>
      </c>
      <c r="M13" s="12" t="s">
        <v>8</v>
      </c>
      <c r="N13" s="12" t="s">
        <v>9</v>
      </c>
      <c r="O13" s="12"/>
      <c r="P13" s="13"/>
      <c r="Q13" s="12"/>
      <c r="R13" s="12"/>
      <c r="S13" s="12"/>
      <c r="T13" s="12"/>
      <c r="U13" s="12"/>
      <c r="W13" s="10"/>
      <c r="X13" s="12" t="s">
        <v>8</v>
      </c>
      <c r="Y13" s="12" t="s">
        <v>9</v>
      </c>
      <c r="Z13" s="12"/>
      <c r="AA13" s="13"/>
      <c r="AB13" s="12"/>
      <c r="AC13" s="12"/>
      <c r="AD13" s="12"/>
      <c r="AE13" s="12"/>
      <c r="AF13" s="12"/>
    </row>
    <row r="14" spans="2:32">
      <c r="C14" s="19" t="s">
        <v>10</v>
      </c>
      <c r="D14" s="15">
        <v>1</v>
      </c>
      <c r="E14" s="15">
        <v>1</v>
      </c>
      <c r="F14" s="15">
        <v>1</v>
      </c>
      <c r="G14" s="15">
        <v>1</v>
      </c>
      <c r="H14" s="15">
        <v>1</v>
      </c>
      <c r="I14" s="15">
        <v>1</v>
      </c>
      <c r="J14" s="15">
        <v>1</v>
      </c>
      <c r="N14" s="9" t="s">
        <v>10</v>
      </c>
      <c r="O14" s="16">
        <v>1</v>
      </c>
      <c r="P14" s="16">
        <v>1</v>
      </c>
      <c r="Q14" s="9">
        <v>1</v>
      </c>
      <c r="R14" s="9">
        <v>1</v>
      </c>
      <c r="S14" s="9">
        <v>1</v>
      </c>
      <c r="T14" s="9">
        <v>1</v>
      </c>
      <c r="U14" s="9">
        <v>1</v>
      </c>
      <c r="W14" s="10"/>
      <c r="Y14" s="9" t="s">
        <v>10</v>
      </c>
      <c r="Z14" s="16">
        <v>1</v>
      </c>
      <c r="AA14" s="16">
        <v>1</v>
      </c>
      <c r="AB14" s="16">
        <v>1</v>
      </c>
      <c r="AC14" s="16">
        <v>1</v>
      </c>
      <c r="AD14" s="16">
        <v>1</v>
      </c>
      <c r="AE14" s="16">
        <v>1</v>
      </c>
      <c r="AF14" s="16">
        <v>1</v>
      </c>
    </row>
    <row r="15" spans="2:32">
      <c r="B15" s="4" t="s">
        <v>11</v>
      </c>
      <c r="C15" s="19" t="s">
        <v>12</v>
      </c>
      <c r="D15" s="15">
        <v>1.0852216404886563</v>
      </c>
      <c r="E15" s="15">
        <v>1.1994398849817285</v>
      </c>
      <c r="F15" s="15">
        <v>0.93956272774596583</v>
      </c>
      <c r="G15" s="15">
        <v>1.0201437473107138</v>
      </c>
      <c r="H15" s="15">
        <v>1.0246294914169953</v>
      </c>
      <c r="I15" s="15">
        <v>0.94580383909092325</v>
      </c>
      <c r="J15" s="15">
        <v>0.96839003879067864</v>
      </c>
      <c r="M15" s="4" t="s">
        <v>11</v>
      </c>
      <c r="N15" s="9" t="s">
        <v>12</v>
      </c>
      <c r="O15" s="16">
        <v>1.0232146770608308</v>
      </c>
      <c r="P15" s="16">
        <v>0.98601247118166768</v>
      </c>
      <c r="Q15" s="16">
        <v>1.0068929684793901</v>
      </c>
      <c r="R15" s="16">
        <v>0.98264805733685434</v>
      </c>
      <c r="S15" s="16">
        <v>0.98142035273035932</v>
      </c>
      <c r="T15" s="16">
        <v>1.0335289959740619</v>
      </c>
      <c r="U15" s="16">
        <v>1.0038239400863163</v>
      </c>
      <c r="W15" s="10"/>
      <c r="X15" s="4" t="s">
        <v>11</v>
      </c>
      <c r="Y15" s="9" t="s">
        <v>12</v>
      </c>
      <c r="Z15" s="17">
        <v>0.79889299999999996</v>
      </c>
      <c r="AA15" s="17">
        <v>0.96111599999999997</v>
      </c>
      <c r="AB15" s="16">
        <v>0.911748</v>
      </c>
      <c r="AC15" s="16">
        <v>0.952569</v>
      </c>
      <c r="AD15" s="17">
        <v>1.0497449999999999</v>
      </c>
      <c r="AE15" s="17">
        <v>1.0367230000000001</v>
      </c>
      <c r="AF15" s="17">
        <v>1.02562</v>
      </c>
    </row>
    <row r="16" spans="2:32">
      <c r="B16" s="4"/>
      <c r="C16" s="19" t="s">
        <v>13</v>
      </c>
      <c r="D16" s="15">
        <v>1</v>
      </c>
      <c r="E16" s="15">
        <v>1</v>
      </c>
      <c r="F16" s="15">
        <v>1</v>
      </c>
      <c r="G16" s="15">
        <v>1</v>
      </c>
      <c r="H16" s="15">
        <v>1</v>
      </c>
      <c r="I16" s="15">
        <v>1</v>
      </c>
      <c r="J16" s="15">
        <v>1</v>
      </c>
      <c r="M16" s="4"/>
      <c r="N16" s="9" t="s">
        <v>13</v>
      </c>
      <c r="O16" s="16">
        <v>1</v>
      </c>
      <c r="P16" s="16">
        <v>1</v>
      </c>
      <c r="Q16" s="9">
        <v>1</v>
      </c>
      <c r="R16" s="9">
        <v>1</v>
      </c>
      <c r="S16" s="9">
        <v>1</v>
      </c>
      <c r="T16" s="9">
        <v>1</v>
      </c>
      <c r="U16" s="9">
        <v>1</v>
      </c>
      <c r="W16" s="10"/>
      <c r="X16" s="4"/>
      <c r="Y16" s="9" t="s">
        <v>13</v>
      </c>
      <c r="Z16" s="16">
        <v>1</v>
      </c>
      <c r="AA16" s="16">
        <v>1</v>
      </c>
      <c r="AB16" s="16">
        <v>1</v>
      </c>
      <c r="AC16" s="16">
        <v>1</v>
      </c>
      <c r="AD16" s="16">
        <v>1</v>
      </c>
      <c r="AE16" s="16">
        <v>1</v>
      </c>
      <c r="AF16" s="16">
        <v>1</v>
      </c>
    </row>
    <row r="17" spans="2:32">
      <c r="B17" s="4" t="s">
        <v>14</v>
      </c>
      <c r="C17" s="19" t="s">
        <v>229</v>
      </c>
      <c r="D17" s="15">
        <v>1.0852216404886563</v>
      </c>
      <c r="E17" s="15">
        <v>0.78297171500179019</v>
      </c>
      <c r="F17" s="15">
        <v>0.38333349177226617</v>
      </c>
      <c r="G17" s="15">
        <v>0.26966755487882249</v>
      </c>
      <c r="H17" s="15">
        <v>0.25904619103719456</v>
      </c>
      <c r="I17" s="15">
        <v>0.33994999621183419</v>
      </c>
      <c r="J17" s="15">
        <v>0.29758387449945256</v>
      </c>
      <c r="M17" s="4" t="s">
        <v>14</v>
      </c>
      <c r="N17" s="19" t="s">
        <v>229</v>
      </c>
      <c r="O17" s="16">
        <v>1.0232146770608308</v>
      </c>
      <c r="P17" s="16">
        <v>0.99805750429436058</v>
      </c>
      <c r="Q17" s="16">
        <v>0.76362317373553323</v>
      </c>
      <c r="R17" s="16">
        <v>0.42455170774464812</v>
      </c>
      <c r="S17" s="16">
        <v>0.35282091917591119</v>
      </c>
      <c r="T17" s="16">
        <v>0.27345358448821566</v>
      </c>
      <c r="U17" s="16">
        <v>0.30507275356077157</v>
      </c>
      <c r="W17" s="10"/>
      <c r="X17" s="4" t="s">
        <v>14</v>
      </c>
      <c r="Y17" s="19" t="s">
        <v>229</v>
      </c>
      <c r="Z17" s="14">
        <v>0.79889299999999996</v>
      </c>
      <c r="AA17" s="14">
        <v>0.99584899999999998</v>
      </c>
      <c r="AB17" s="14">
        <v>0.94252400000000003</v>
      </c>
      <c r="AC17" s="14">
        <v>0.92078400000000005</v>
      </c>
      <c r="AD17" s="14">
        <v>0.218224</v>
      </c>
      <c r="AE17" s="14">
        <v>0.205731</v>
      </c>
      <c r="AF17" s="14">
        <v>0.238398</v>
      </c>
    </row>
    <row r="18" spans="2:32">
      <c r="C18" s="19" t="s">
        <v>15</v>
      </c>
      <c r="D18" s="15">
        <v>1</v>
      </c>
      <c r="E18" s="15">
        <v>1</v>
      </c>
      <c r="F18" s="15">
        <v>1</v>
      </c>
      <c r="G18" s="15">
        <v>1</v>
      </c>
      <c r="H18" s="15">
        <v>1</v>
      </c>
      <c r="I18" s="15">
        <v>1</v>
      </c>
      <c r="J18" s="15">
        <v>1</v>
      </c>
      <c r="N18" s="9" t="s">
        <v>15</v>
      </c>
      <c r="O18" s="16">
        <v>1</v>
      </c>
      <c r="P18" s="16">
        <v>1</v>
      </c>
      <c r="Q18" s="9">
        <v>1</v>
      </c>
      <c r="R18" s="9">
        <v>1</v>
      </c>
      <c r="S18" s="9">
        <v>1</v>
      </c>
      <c r="T18" s="9">
        <v>1</v>
      </c>
      <c r="U18" s="9">
        <v>1</v>
      </c>
      <c r="W18" s="10"/>
      <c r="Y18" s="9" t="s">
        <v>15</v>
      </c>
      <c r="Z18" s="16">
        <v>1</v>
      </c>
      <c r="AA18" s="16">
        <v>1</v>
      </c>
      <c r="AB18" s="16">
        <v>1</v>
      </c>
      <c r="AC18" s="16">
        <v>1</v>
      </c>
      <c r="AD18" s="16">
        <v>1</v>
      </c>
      <c r="AE18" s="16">
        <v>1</v>
      </c>
      <c r="AF18" s="16">
        <v>1</v>
      </c>
    </row>
    <row r="19" spans="2:32">
      <c r="B19" s="4" t="s">
        <v>16</v>
      </c>
      <c r="C19" s="19" t="s">
        <v>17</v>
      </c>
      <c r="D19" s="15">
        <v>1.0852216404886563</v>
      </c>
      <c r="E19" s="15">
        <v>1.1994398849817285</v>
      </c>
      <c r="F19" s="15">
        <v>0.93956272774596583</v>
      </c>
      <c r="G19" s="15">
        <v>0.97509512279488075</v>
      </c>
      <c r="H19" s="15">
        <v>0.95309030483949231</v>
      </c>
      <c r="I19" s="15">
        <v>1.0062214848610538</v>
      </c>
      <c r="J19" s="15">
        <v>1.0177362090808142</v>
      </c>
      <c r="M19" s="4" t="s">
        <v>16</v>
      </c>
      <c r="N19" s="9" t="s">
        <v>17</v>
      </c>
      <c r="O19" s="16">
        <v>1.0232146770608308</v>
      </c>
      <c r="P19" s="16">
        <v>0.98601247118166768</v>
      </c>
      <c r="Q19" s="16">
        <v>1.0068929684793901</v>
      </c>
      <c r="R19" s="16">
        <v>0.94940351297883818</v>
      </c>
      <c r="S19" s="16">
        <v>0.99228496126507459</v>
      </c>
      <c r="T19" s="16">
        <v>1.0184220149936005</v>
      </c>
      <c r="U19" s="16">
        <v>0.94435428831424884</v>
      </c>
      <c r="W19" s="10"/>
      <c r="X19" s="4" t="s">
        <v>16</v>
      </c>
      <c r="Y19" s="9" t="s">
        <v>17</v>
      </c>
      <c r="Z19" s="14">
        <v>0.79889299999999996</v>
      </c>
      <c r="AA19" s="14">
        <v>0.96111599999999997</v>
      </c>
      <c r="AB19" s="14">
        <v>0.911748</v>
      </c>
      <c r="AC19" s="14">
        <v>1.028284</v>
      </c>
      <c r="AD19" s="14">
        <v>1.124703</v>
      </c>
      <c r="AE19" s="14">
        <v>1.0188900000000001</v>
      </c>
      <c r="AF19" s="14">
        <v>1.061097</v>
      </c>
    </row>
    <row r="21" spans="2:32" ht="15" thickBot="1">
      <c r="B21" s="131" t="s">
        <v>226</v>
      </c>
      <c r="C21" s="131"/>
      <c r="D21" s="120"/>
      <c r="J21" s="11" t="s">
        <v>180</v>
      </c>
      <c r="T21" s="11" t="s">
        <v>180</v>
      </c>
      <c r="AD21" s="11" t="s">
        <v>180</v>
      </c>
    </row>
    <row r="22" spans="2:32" ht="116.5" thickBot="1">
      <c r="B22" s="116" t="s">
        <v>171</v>
      </c>
      <c r="C22" s="116" t="s">
        <v>173</v>
      </c>
      <c r="D22" s="121" t="s">
        <v>197</v>
      </c>
      <c r="E22" s="122" t="s">
        <v>198</v>
      </c>
      <c r="F22" s="117" t="s">
        <v>174</v>
      </c>
      <c r="G22" s="117" t="s">
        <v>199</v>
      </c>
      <c r="H22" s="117" t="s">
        <v>200</v>
      </c>
      <c r="I22" s="118" t="s">
        <v>201</v>
      </c>
      <c r="J22" s="119" t="s">
        <v>202</v>
      </c>
      <c r="L22" s="116" t="s">
        <v>171</v>
      </c>
      <c r="M22" s="116" t="s">
        <v>173</v>
      </c>
      <c r="N22" s="121" t="s">
        <v>197</v>
      </c>
      <c r="O22" s="122" t="s">
        <v>198</v>
      </c>
      <c r="P22" s="117" t="s">
        <v>174</v>
      </c>
      <c r="Q22" s="117" t="s">
        <v>199</v>
      </c>
      <c r="R22" s="117" t="s">
        <v>200</v>
      </c>
      <c r="S22" s="118" t="s">
        <v>201</v>
      </c>
      <c r="T22" s="119" t="s">
        <v>202</v>
      </c>
      <c r="V22" s="116" t="s">
        <v>171</v>
      </c>
      <c r="W22" s="123" t="s">
        <v>173</v>
      </c>
      <c r="X22" s="121" t="s">
        <v>197</v>
      </c>
      <c r="Y22" s="122" t="s">
        <v>198</v>
      </c>
      <c r="Z22" s="117" t="s">
        <v>174</v>
      </c>
      <c r="AA22" s="117" t="s">
        <v>199</v>
      </c>
      <c r="AB22" s="117" t="s">
        <v>200</v>
      </c>
      <c r="AC22" s="118" t="s">
        <v>201</v>
      </c>
      <c r="AD22" s="119" t="s">
        <v>202</v>
      </c>
    </row>
    <row r="23" spans="2:32">
      <c r="B23" s="107" t="s">
        <v>19</v>
      </c>
      <c r="C23" s="108" t="s">
        <v>11</v>
      </c>
      <c r="D23" s="107">
        <v>1</v>
      </c>
      <c r="E23" s="107">
        <v>1</v>
      </c>
      <c r="F23" s="107" t="s">
        <v>175</v>
      </c>
      <c r="G23">
        <v>970615.33900000004</v>
      </c>
      <c r="H23">
        <v>1258.175</v>
      </c>
      <c r="I23" s="14">
        <f>H23/G23*100</f>
        <v>0.12962653169032598</v>
      </c>
      <c r="J23" s="14">
        <f>AVERAGE(I23,I26,I29)</f>
        <v>0.29204348450018358</v>
      </c>
      <c r="L23" s="107" t="s">
        <v>20</v>
      </c>
      <c r="M23" s="108" t="s">
        <v>11</v>
      </c>
      <c r="N23" s="107">
        <v>1</v>
      </c>
      <c r="O23" s="107">
        <v>1</v>
      </c>
      <c r="P23" s="107" t="s">
        <v>175</v>
      </c>
      <c r="Q23">
        <v>641878.71600000001</v>
      </c>
      <c r="R23">
        <v>1263.377</v>
      </c>
      <c r="S23" s="14">
        <f>R23/Q23*100</f>
        <v>0.19682487805063784</v>
      </c>
      <c r="T23" s="14">
        <f>AVERAGE(S23,S26,S29)</f>
        <v>0.13896038278974304</v>
      </c>
      <c r="V23" s="107" t="s">
        <v>21</v>
      </c>
      <c r="W23" s="108" t="s">
        <v>11</v>
      </c>
      <c r="X23" s="107">
        <v>1</v>
      </c>
      <c r="Y23" s="107">
        <v>1</v>
      </c>
      <c r="Z23" s="107" t="s">
        <v>175</v>
      </c>
      <c r="AA23">
        <v>601322.08700000006</v>
      </c>
      <c r="AB23">
        <v>25.268000000000001</v>
      </c>
      <c r="AC23" s="14">
        <f>AB23/AA23*100</f>
        <v>4.2020741539799782E-3</v>
      </c>
      <c r="AD23" s="14">
        <f>AVERAGE(AC23,AC26,AC29)</f>
        <v>5.4287991456517831E-2</v>
      </c>
    </row>
    <row r="24" spans="2:32">
      <c r="B24" s="107" t="s">
        <v>19</v>
      </c>
      <c r="C24" s="108" t="s">
        <v>11</v>
      </c>
      <c r="D24" s="107">
        <v>2</v>
      </c>
      <c r="E24" s="107">
        <v>1</v>
      </c>
      <c r="F24" s="107" t="s">
        <v>175</v>
      </c>
      <c r="G24">
        <v>839302.91299999994</v>
      </c>
      <c r="H24">
        <v>1070.155</v>
      </c>
      <c r="I24" s="14">
        <f t="shared" ref="I24:I87" si="0">H24/G24*100</f>
        <v>0.12750521693947703</v>
      </c>
      <c r="J24" s="14">
        <f>AVERAGE(I24,I27,I30)</f>
        <v>0.2293078954639142</v>
      </c>
      <c r="L24" s="107" t="s">
        <v>20</v>
      </c>
      <c r="M24" s="108" t="s">
        <v>11</v>
      </c>
      <c r="N24" s="107">
        <v>2</v>
      </c>
      <c r="O24" s="107">
        <v>1</v>
      </c>
      <c r="P24" s="107" t="s">
        <v>175</v>
      </c>
      <c r="Q24">
        <v>275619.79800000001</v>
      </c>
      <c r="R24">
        <v>1071.6410000000001</v>
      </c>
      <c r="S24" s="14">
        <f t="shared" ref="S24:S87" si="1">R24/Q24*100</f>
        <v>0.38881132914842353</v>
      </c>
      <c r="T24" s="14">
        <f>AVERAGE(S24,S27,S30)</f>
        <v>0.14404760604415279</v>
      </c>
      <c r="V24" s="107" t="s">
        <v>21</v>
      </c>
      <c r="W24" s="108" t="s">
        <v>11</v>
      </c>
      <c r="X24" s="107">
        <v>2</v>
      </c>
      <c r="Y24" s="107">
        <v>1</v>
      </c>
      <c r="Z24" s="107" t="s">
        <v>175</v>
      </c>
      <c r="AA24">
        <v>383011.29599999997</v>
      </c>
      <c r="AB24">
        <v>118.90600000000001</v>
      </c>
      <c r="AC24" s="14">
        <f t="shared" ref="AC24:AC87" si="2">AB24/AA24*100</f>
        <v>3.1045037376652207E-2</v>
      </c>
      <c r="AD24" s="14">
        <f>AVERAGE(AC24,AC27,AC30)</f>
        <v>9.0539966608670433E-2</v>
      </c>
    </row>
    <row r="25" spans="2:32">
      <c r="B25" s="107" t="s">
        <v>19</v>
      </c>
      <c r="C25" s="108" t="s">
        <v>11</v>
      </c>
      <c r="D25" s="107">
        <v>3</v>
      </c>
      <c r="E25" s="107">
        <v>1</v>
      </c>
      <c r="F25" s="107" t="s">
        <v>175</v>
      </c>
      <c r="G25">
        <v>977285.22600000002</v>
      </c>
      <c r="H25">
        <v>39.387999999999998</v>
      </c>
      <c r="I25" s="14">
        <f t="shared" si="0"/>
        <v>4.0303484542802241E-3</v>
      </c>
      <c r="J25" s="14">
        <f>AVERAGE(I25,I28,I31)</f>
        <v>0.16743898829950035</v>
      </c>
      <c r="L25" s="107" t="s">
        <v>20</v>
      </c>
      <c r="M25" s="108" t="s">
        <v>11</v>
      </c>
      <c r="N25" s="107">
        <v>3</v>
      </c>
      <c r="O25" s="107">
        <v>1</v>
      </c>
      <c r="P25" s="107" t="s">
        <v>175</v>
      </c>
      <c r="Q25">
        <v>681826.69400000002</v>
      </c>
      <c r="R25">
        <v>2.9729999999999999</v>
      </c>
      <c r="S25" s="14">
        <f t="shared" si="1"/>
        <v>4.3603455631204723E-4</v>
      </c>
      <c r="T25" s="14">
        <f>AVERAGE(S25,S28,S31)</f>
        <v>8.1735811380303405E-2</v>
      </c>
      <c r="V25" s="107" t="s">
        <v>21</v>
      </c>
      <c r="W25" s="108" t="s">
        <v>11</v>
      </c>
      <c r="X25" s="107">
        <v>3</v>
      </c>
      <c r="Y25" s="107">
        <v>1</v>
      </c>
      <c r="Z25" s="107" t="s">
        <v>175</v>
      </c>
      <c r="AA25">
        <v>694516.201</v>
      </c>
      <c r="AB25">
        <v>61.683</v>
      </c>
      <c r="AC25" s="14">
        <f t="shared" si="2"/>
        <v>8.8814342863687921E-3</v>
      </c>
      <c r="AD25" s="14">
        <f>AVERAGE(AC25,AC28,AC31)</f>
        <v>3.2193918665364279E-2</v>
      </c>
    </row>
    <row r="26" spans="2:32">
      <c r="B26" s="107" t="s">
        <v>19</v>
      </c>
      <c r="C26" s="108" t="s">
        <v>11</v>
      </c>
      <c r="D26" s="107">
        <v>1</v>
      </c>
      <c r="E26" s="107">
        <v>2</v>
      </c>
      <c r="F26" s="107" t="s">
        <v>175</v>
      </c>
      <c r="G26">
        <v>1317748.216</v>
      </c>
      <c r="H26">
        <v>4244.9459999999999</v>
      </c>
      <c r="I26" s="14">
        <f t="shared" si="0"/>
        <v>0.3221363496044376</v>
      </c>
      <c r="L26" s="107" t="s">
        <v>20</v>
      </c>
      <c r="M26" s="108" t="s">
        <v>11</v>
      </c>
      <c r="N26" s="107">
        <v>1</v>
      </c>
      <c r="O26" s="107">
        <v>2</v>
      </c>
      <c r="P26" s="107" t="s">
        <v>175</v>
      </c>
      <c r="Q26">
        <v>977196.04599999997</v>
      </c>
      <c r="R26">
        <v>2085.3150000000001</v>
      </c>
      <c r="S26" s="14">
        <f t="shared" si="1"/>
        <v>0.21339781393262003</v>
      </c>
      <c r="V26" s="107" t="s">
        <v>21</v>
      </c>
      <c r="W26" s="108" t="s">
        <v>11</v>
      </c>
      <c r="X26" s="107">
        <v>1</v>
      </c>
      <c r="Y26" s="107">
        <v>2</v>
      </c>
      <c r="Z26" s="107" t="s">
        <v>175</v>
      </c>
      <c r="AA26">
        <v>842803.21</v>
      </c>
      <c r="AB26">
        <v>997.32500000000005</v>
      </c>
      <c r="AC26" s="14">
        <f t="shared" si="2"/>
        <v>0.11833426690437025</v>
      </c>
    </row>
    <row r="27" spans="2:32">
      <c r="B27" s="107" t="s">
        <v>19</v>
      </c>
      <c r="C27" s="108" t="s">
        <v>11</v>
      </c>
      <c r="D27" s="107">
        <v>2</v>
      </c>
      <c r="E27" s="107">
        <v>2</v>
      </c>
      <c r="F27" s="107" t="s">
        <v>175</v>
      </c>
      <c r="G27">
        <v>1382226.5160000001</v>
      </c>
      <c r="H27">
        <v>5651.0110000000004</v>
      </c>
      <c r="I27" s="14">
        <f t="shared" si="0"/>
        <v>0.40883393095028719</v>
      </c>
      <c r="L27" s="107" t="s">
        <v>20</v>
      </c>
      <c r="M27" s="108" t="s">
        <v>11</v>
      </c>
      <c r="N27" s="107">
        <v>2</v>
      </c>
      <c r="O27" s="107">
        <v>2</v>
      </c>
      <c r="P27" s="107" t="s">
        <v>175</v>
      </c>
      <c r="Q27">
        <v>781228.44799999997</v>
      </c>
      <c r="R27">
        <v>265.30900000000003</v>
      </c>
      <c r="S27" s="14">
        <f t="shared" si="1"/>
        <v>3.3960488853063381E-2</v>
      </c>
      <c r="V27" s="107" t="s">
        <v>21</v>
      </c>
      <c r="W27" s="108" t="s">
        <v>11</v>
      </c>
      <c r="X27" s="107">
        <v>2</v>
      </c>
      <c r="Y27" s="107">
        <v>2</v>
      </c>
      <c r="Z27" s="107" t="s">
        <v>175</v>
      </c>
      <c r="AA27">
        <v>506513.08</v>
      </c>
      <c r="AB27">
        <v>422.11700000000002</v>
      </c>
      <c r="AC27" s="14">
        <f t="shared" si="2"/>
        <v>8.33378281168968E-2</v>
      </c>
    </row>
    <row r="28" spans="2:32">
      <c r="B28" s="107" t="s">
        <v>19</v>
      </c>
      <c r="C28" s="108" t="s">
        <v>11</v>
      </c>
      <c r="D28" s="107">
        <v>3</v>
      </c>
      <c r="E28" s="107">
        <v>2</v>
      </c>
      <c r="F28" s="107" t="s">
        <v>175</v>
      </c>
      <c r="G28">
        <v>1118725.476</v>
      </c>
      <c r="H28">
        <v>1544.2929999999999</v>
      </c>
      <c r="I28" s="14">
        <f t="shared" si="0"/>
        <v>0.13804038909720867</v>
      </c>
      <c r="L28" s="107" t="s">
        <v>20</v>
      </c>
      <c r="M28" s="108" t="s">
        <v>11</v>
      </c>
      <c r="N28" s="107">
        <v>3</v>
      </c>
      <c r="O28" s="107">
        <v>2</v>
      </c>
      <c r="P28" s="107" t="s">
        <v>175</v>
      </c>
      <c r="Q28">
        <v>656809.60199999996</v>
      </c>
      <c r="R28">
        <v>188.02</v>
      </c>
      <c r="S28" s="14">
        <f t="shared" si="1"/>
        <v>2.8626256289109493E-2</v>
      </c>
      <c r="V28" s="107" t="s">
        <v>21</v>
      </c>
      <c r="W28" s="108" t="s">
        <v>11</v>
      </c>
      <c r="X28" s="107">
        <v>3</v>
      </c>
      <c r="Y28" s="107">
        <v>2</v>
      </c>
      <c r="Z28" s="107" t="s">
        <v>175</v>
      </c>
      <c r="AA28">
        <v>786870.54099999997</v>
      </c>
      <c r="AB28">
        <v>71.343999999999994</v>
      </c>
      <c r="AC28" s="14">
        <f t="shared" si="2"/>
        <v>9.0668027690211875E-3</v>
      </c>
    </row>
    <row r="29" spans="2:32">
      <c r="B29" s="107" t="s">
        <v>19</v>
      </c>
      <c r="C29" s="108" t="s">
        <v>11</v>
      </c>
      <c r="D29" s="107">
        <v>1</v>
      </c>
      <c r="E29" s="107">
        <v>3</v>
      </c>
      <c r="F29" s="107" t="s">
        <v>175</v>
      </c>
      <c r="G29">
        <v>1559815.696</v>
      </c>
      <c r="H29">
        <v>6619.3519999999999</v>
      </c>
      <c r="I29" s="14">
        <f t="shared" si="0"/>
        <v>0.42436757220578708</v>
      </c>
      <c r="J29" s="14"/>
      <c r="L29" s="107" t="s">
        <v>20</v>
      </c>
      <c r="M29" s="108" t="s">
        <v>11</v>
      </c>
      <c r="N29" s="107">
        <v>1</v>
      </c>
      <c r="O29" s="107">
        <v>3</v>
      </c>
      <c r="P29" s="107" t="s">
        <v>175</v>
      </c>
      <c r="Q29">
        <v>848244.64899999998</v>
      </c>
      <c r="R29">
        <v>56.48</v>
      </c>
      <c r="S29" s="14">
        <f t="shared" si="1"/>
        <v>6.6584563859712594E-3</v>
      </c>
      <c r="T29" s="14"/>
      <c r="V29" s="107" t="s">
        <v>21</v>
      </c>
      <c r="W29" s="108" t="s">
        <v>11</v>
      </c>
      <c r="X29" s="107">
        <v>1</v>
      </c>
      <c r="Y29" s="107">
        <v>3</v>
      </c>
      <c r="Z29" s="107" t="s">
        <v>175</v>
      </c>
      <c r="AA29">
        <v>873492.86600000004</v>
      </c>
      <c r="AB29">
        <v>352.25900000000001</v>
      </c>
      <c r="AC29" s="14">
        <f t="shared" si="2"/>
        <v>4.0327633311203252E-2</v>
      </c>
      <c r="AD29" s="14"/>
    </row>
    <row r="30" spans="2:32">
      <c r="B30" s="107" t="s">
        <v>19</v>
      </c>
      <c r="C30" s="108" t="s">
        <v>11</v>
      </c>
      <c r="D30" s="107">
        <v>2</v>
      </c>
      <c r="E30" s="107">
        <v>3</v>
      </c>
      <c r="F30" s="107" t="s">
        <v>175</v>
      </c>
      <c r="G30">
        <v>1324200.3570000001</v>
      </c>
      <c r="H30">
        <v>2007.2829999999999</v>
      </c>
      <c r="I30" s="14">
        <f t="shared" si="0"/>
        <v>0.15158453850197834</v>
      </c>
      <c r="L30" s="107" t="s">
        <v>20</v>
      </c>
      <c r="M30" s="108" t="s">
        <v>11</v>
      </c>
      <c r="N30" s="107">
        <v>2</v>
      </c>
      <c r="O30" s="107">
        <v>3</v>
      </c>
      <c r="P30" s="107" t="s">
        <v>175</v>
      </c>
      <c r="Q30">
        <v>1030957.194</v>
      </c>
      <c r="R30">
        <v>96.611000000000004</v>
      </c>
      <c r="S30" s="14">
        <f t="shared" si="1"/>
        <v>9.3710001309714897E-3</v>
      </c>
      <c r="V30" s="107" t="s">
        <v>21</v>
      </c>
      <c r="W30" s="108" t="s">
        <v>11</v>
      </c>
      <c r="X30" s="107">
        <v>2</v>
      </c>
      <c r="Y30" s="107">
        <v>3</v>
      </c>
      <c r="Z30" s="107" t="s">
        <v>175</v>
      </c>
      <c r="AA30">
        <v>482091.26</v>
      </c>
      <c r="AB30">
        <v>758.02599999999995</v>
      </c>
      <c r="AC30" s="14">
        <f t="shared" si="2"/>
        <v>0.15723703433246228</v>
      </c>
    </row>
    <row r="31" spans="2:32">
      <c r="B31" s="107" t="s">
        <v>19</v>
      </c>
      <c r="C31" s="108" t="s">
        <v>11</v>
      </c>
      <c r="D31" s="107">
        <v>3</v>
      </c>
      <c r="E31" s="107">
        <v>3</v>
      </c>
      <c r="F31" s="107" t="s">
        <v>175</v>
      </c>
      <c r="G31">
        <v>1513778.24</v>
      </c>
      <c r="H31">
        <v>5453.3289999999997</v>
      </c>
      <c r="I31" s="14">
        <f t="shared" si="0"/>
        <v>0.36024622734701217</v>
      </c>
      <c r="L31" s="107" t="s">
        <v>20</v>
      </c>
      <c r="M31" s="108" t="s">
        <v>11</v>
      </c>
      <c r="N31" s="107">
        <v>3</v>
      </c>
      <c r="O31" s="107">
        <v>3</v>
      </c>
      <c r="P31" s="107" t="s">
        <v>175</v>
      </c>
      <c r="Q31">
        <v>1615981.7180000001</v>
      </c>
      <c r="R31">
        <v>3492.866</v>
      </c>
      <c r="S31" s="14">
        <f t="shared" si="1"/>
        <v>0.21614514329548867</v>
      </c>
      <c r="V31" s="107" t="s">
        <v>21</v>
      </c>
      <c r="W31" s="108" t="s">
        <v>11</v>
      </c>
      <c r="X31" s="107">
        <v>3</v>
      </c>
      <c r="Y31" s="107">
        <v>3</v>
      </c>
      <c r="Z31" s="107" t="s">
        <v>175</v>
      </c>
      <c r="AA31">
        <v>858148.03799999994</v>
      </c>
      <c r="AB31">
        <v>674.79200000000003</v>
      </c>
      <c r="AC31" s="14">
        <f t="shared" si="2"/>
        <v>7.8633518940702862E-2</v>
      </c>
    </row>
    <row r="32" spans="2:32">
      <c r="B32" s="107" t="s">
        <v>19</v>
      </c>
      <c r="C32" s="108" t="s">
        <v>11</v>
      </c>
      <c r="D32" s="107">
        <v>1</v>
      </c>
      <c r="E32" s="107">
        <v>1</v>
      </c>
      <c r="F32" s="107" t="s">
        <v>176</v>
      </c>
      <c r="G32">
        <v>1527761.5930000001</v>
      </c>
      <c r="H32">
        <v>3177.0210000000002</v>
      </c>
      <c r="I32" s="14">
        <f t="shared" si="0"/>
        <v>0.20795266843705762</v>
      </c>
      <c r="J32" s="14">
        <f>AVERAGE(I32,I35,I38)</f>
        <v>0.24245861819016881</v>
      </c>
      <c r="L32" s="107" t="s">
        <v>20</v>
      </c>
      <c r="M32" s="108" t="s">
        <v>11</v>
      </c>
      <c r="N32" s="107">
        <v>1</v>
      </c>
      <c r="O32" s="107">
        <v>1</v>
      </c>
      <c r="P32" s="107" t="s">
        <v>176</v>
      </c>
      <c r="Q32">
        <v>1615981.7180000001</v>
      </c>
      <c r="R32">
        <v>3492.866</v>
      </c>
      <c r="S32" s="14">
        <f t="shared" si="1"/>
        <v>0.21614514329548867</v>
      </c>
      <c r="T32" s="14">
        <f>AVERAGE(S32,S35,S38)</f>
        <v>0.23016096553038912</v>
      </c>
      <c r="V32" s="107" t="s">
        <v>21</v>
      </c>
      <c r="W32" s="108" t="s">
        <v>11</v>
      </c>
      <c r="X32" s="107">
        <v>1</v>
      </c>
      <c r="Y32" s="107">
        <v>1</v>
      </c>
      <c r="Z32" s="107" t="s">
        <v>176</v>
      </c>
      <c r="AA32">
        <v>882479.19099999999</v>
      </c>
      <c r="AB32">
        <v>302.46699999999998</v>
      </c>
      <c r="AC32" s="14">
        <f t="shared" si="2"/>
        <v>3.4274689203408079E-2</v>
      </c>
      <c r="AD32" s="14">
        <f>AVERAGE(AC32,AC35,AC38)</f>
        <v>2.06341315148959E-2</v>
      </c>
    </row>
    <row r="33" spans="2:30">
      <c r="B33" s="107" t="s">
        <v>19</v>
      </c>
      <c r="C33" s="108" t="s">
        <v>11</v>
      </c>
      <c r="D33" s="107">
        <v>2</v>
      </c>
      <c r="E33" s="107">
        <v>1</v>
      </c>
      <c r="F33" s="107" t="s">
        <v>176</v>
      </c>
      <c r="G33">
        <v>1039131.243</v>
      </c>
      <c r="H33">
        <v>1105.0830000000001</v>
      </c>
      <c r="I33" s="14">
        <f t="shared" si="0"/>
        <v>0.10634681686690466</v>
      </c>
      <c r="J33" s="14">
        <f>AVERAGE(I33,I36,I39)</f>
        <v>0.12367487080651607</v>
      </c>
      <c r="L33" s="107" t="s">
        <v>20</v>
      </c>
      <c r="M33" s="108" t="s">
        <v>11</v>
      </c>
      <c r="N33" s="107">
        <v>2</v>
      </c>
      <c r="O33" s="107">
        <v>1</v>
      </c>
      <c r="P33" s="107" t="s">
        <v>176</v>
      </c>
      <c r="Q33">
        <v>1879422.5619999999</v>
      </c>
      <c r="R33">
        <v>7774.97</v>
      </c>
      <c r="S33" s="14">
        <f t="shared" si="1"/>
        <v>0.41368929783019176</v>
      </c>
      <c r="T33" s="14">
        <f>AVERAGE(S33,S36,S39)</f>
        <v>0.18917540537650698</v>
      </c>
      <c r="V33" s="107" t="s">
        <v>21</v>
      </c>
      <c r="W33" s="108" t="s">
        <v>11</v>
      </c>
      <c r="X33" s="107">
        <v>2</v>
      </c>
      <c r="Y33" s="107">
        <v>1</v>
      </c>
      <c r="Z33" s="107" t="s">
        <v>176</v>
      </c>
      <c r="AA33">
        <v>443712.842</v>
      </c>
      <c r="AB33">
        <v>159.78</v>
      </c>
      <c r="AC33" s="14">
        <f t="shared" si="2"/>
        <v>3.6009775890146534E-2</v>
      </c>
      <c r="AD33" s="14">
        <f>AVERAGE(AC33,AC36,AC39)</f>
        <v>2.320455174133873E-2</v>
      </c>
    </row>
    <row r="34" spans="2:30">
      <c r="B34" s="107" t="s">
        <v>19</v>
      </c>
      <c r="C34" s="108" t="s">
        <v>11</v>
      </c>
      <c r="D34" s="107">
        <v>3</v>
      </c>
      <c r="E34" s="107">
        <v>1</v>
      </c>
      <c r="F34" s="107" t="s">
        <v>176</v>
      </c>
      <c r="G34">
        <v>1864196.1610000001</v>
      </c>
      <c r="H34">
        <v>7521.1959999999999</v>
      </c>
      <c r="I34" s="14">
        <f t="shared" si="0"/>
        <v>0.40345518123830099</v>
      </c>
      <c r="J34" s="14">
        <f>AVERAGE(I34,I37,I40)</f>
        <v>0.29380450012785869</v>
      </c>
      <c r="L34" s="107" t="s">
        <v>20</v>
      </c>
      <c r="M34" s="108" t="s">
        <v>11</v>
      </c>
      <c r="N34" s="107">
        <v>3</v>
      </c>
      <c r="O34" s="107">
        <v>1</v>
      </c>
      <c r="P34" s="107" t="s">
        <v>176</v>
      </c>
      <c r="Q34">
        <v>1054791.9140000001</v>
      </c>
      <c r="R34">
        <v>833.82899999999995</v>
      </c>
      <c r="S34" s="14">
        <f t="shared" si="1"/>
        <v>7.905151612681019E-2</v>
      </c>
      <c r="T34" s="14">
        <f>AVERAGE(S34,S37,S40)</f>
        <v>0.25975980820569938</v>
      </c>
      <c r="V34" s="107" t="s">
        <v>21</v>
      </c>
      <c r="W34" s="108" t="s">
        <v>11</v>
      </c>
      <c r="X34" s="107">
        <v>3</v>
      </c>
      <c r="Y34" s="107">
        <v>1</v>
      </c>
      <c r="Z34" s="107" t="s">
        <v>176</v>
      </c>
      <c r="AA34">
        <v>285069.114</v>
      </c>
      <c r="AB34">
        <v>384.95800000000003</v>
      </c>
      <c r="AC34" s="14">
        <f t="shared" si="2"/>
        <v>0.1350402344885388</v>
      </c>
      <c r="AD34" s="14">
        <f>AVERAGE(AC34,AC37,AC40)</f>
        <v>5.1816154715442313E-2</v>
      </c>
    </row>
    <row r="35" spans="2:30">
      <c r="B35" s="107" t="s">
        <v>19</v>
      </c>
      <c r="C35" s="108" t="s">
        <v>11</v>
      </c>
      <c r="D35" s="107">
        <v>1</v>
      </c>
      <c r="E35" s="107">
        <v>2</v>
      </c>
      <c r="F35" s="107" t="s">
        <v>176</v>
      </c>
      <c r="G35">
        <v>2070062.426</v>
      </c>
      <c r="H35">
        <v>4012.337</v>
      </c>
      <c r="I35" s="14">
        <f t="shared" si="0"/>
        <v>0.19382685998282065</v>
      </c>
      <c r="J35" s="14"/>
      <c r="L35" s="107" t="s">
        <v>20</v>
      </c>
      <c r="M35" s="108" t="s">
        <v>11</v>
      </c>
      <c r="N35" s="107">
        <v>1</v>
      </c>
      <c r="O35" s="107">
        <v>2</v>
      </c>
      <c r="P35" s="107" t="s">
        <v>176</v>
      </c>
      <c r="Q35">
        <v>1488136.1470000001</v>
      </c>
      <c r="R35">
        <v>4551.8729999999996</v>
      </c>
      <c r="S35" s="14">
        <f t="shared" si="1"/>
        <v>0.30587745678890488</v>
      </c>
      <c r="T35" s="14"/>
      <c r="V35" s="107" t="s">
        <v>21</v>
      </c>
      <c r="W35" s="108" t="s">
        <v>11</v>
      </c>
      <c r="X35" s="107">
        <v>1</v>
      </c>
      <c r="Y35" s="107">
        <v>2</v>
      </c>
      <c r="Z35" s="107" t="s">
        <v>176</v>
      </c>
      <c r="AA35">
        <v>1749860.2849999999</v>
      </c>
      <c r="AB35">
        <v>173.9</v>
      </c>
      <c r="AC35" s="14">
        <f t="shared" si="2"/>
        <v>9.9379362735808382E-3</v>
      </c>
      <c r="AD35" s="14"/>
    </row>
    <row r="36" spans="2:30">
      <c r="B36" s="107" t="s">
        <v>19</v>
      </c>
      <c r="C36" s="108" t="s">
        <v>11</v>
      </c>
      <c r="D36" s="107">
        <v>2</v>
      </c>
      <c r="E36" s="107">
        <v>2</v>
      </c>
      <c r="F36" s="107" t="s">
        <v>176</v>
      </c>
      <c r="G36">
        <v>16401648.312000001</v>
      </c>
      <c r="H36">
        <v>8615.7819999999992</v>
      </c>
      <c r="I36" s="14">
        <f t="shared" si="0"/>
        <v>5.2529976476183807E-2</v>
      </c>
      <c r="L36" s="107" t="s">
        <v>20</v>
      </c>
      <c r="M36" s="108" t="s">
        <v>11</v>
      </c>
      <c r="N36" s="107">
        <v>2</v>
      </c>
      <c r="O36" s="107">
        <v>2</v>
      </c>
      <c r="P36" s="107" t="s">
        <v>176</v>
      </c>
      <c r="Q36">
        <v>1616263.3770000001</v>
      </c>
      <c r="R36">
        <v>847.20600000000002</v>
      </c>
      <c r="S36" s="14">
        <f t="shared" si="1"/>
        <v>5.2417570802880356E-2</v>
      </c>
      <c r="V36" s="107" t="s">
        <v>21</v>
      </c>
      <c r="W36" s="108" t="s">
        <v>11</v>
      </c>
      <c r="X36" s="107">
        <v>2</v>
      </c>
      <c r="Y36" s="107">
        <v>2</v>
      </c>
      <c r="Z36" s="107" t="s">
        <v>176</v>
      </c>
      <c r="AA36">
        <v>1337844.084</v>
      </c>
      <c r="AB36">
        <v>305.44</v>
      </c>
      <c r="AC36" s="14">
        <f t="shared" si="2"/>
        <v>2.2830762093499678E-2</v>
      </c>
    </row>
    <row r="37" spans="2:30">
      <c r="B37" s="107" t="s">
        <v>19</v>
      </c>
      <c r="C37" s="108" t="s">
        <v>11</v>
      </c>
      <c r="D37" s="107">
        <v>3</v>
      </c>
      <c r="E37" s="107">
        <v>2</v>
      </c>
      <c r="F37" s="107" t="s">
        <v>176</v>
      </c>
      <c r="G37">
        <v>1554596.8344999999</v>
      </c>
      <c r="H37">
        <v>2558.71</v>
      </c>
      <c r="I37" s="14">
        <f t="shared" si="0"/>
        <v>0.16458994018362</v>
      </c>
      <c r="L37" s="107" t="s">
        <v>20</v>
      </c>
      <c r="M37" s="108" t="s">
        <v>11</v>
      </c>
      <c r="N37" s="107">
        <v>3</v>
      </c>
      <c r="O37" s="107">
        <v>2</v>
      </c>
      <c r="P37" s="107" t="s">
        <v>176</v>
      </c>
      <c r="Q37">
        <v>2257644.9169999999</v>
      </c>
      <c r="R37">
        <v>10990.636</v>
      </c>
      <c r="S37" s="14">
        <f t="shared" si="1"/>
        <v>0.48681862755479544</v>
      </c>
      <c r="V37" s="107" t="s">
        <v>21</v>
      </c>
      <c r="W37" s="108" t="s">
        <v>11</v>
      </c>
      <c r="X37" s="107">
        <v>3</v>
      </c>
      <c r="Y37" s="107">
        <v>2</v>
      </c>
      <c r="Z37" s="107" t="s">
        <v>176</v>
      </c>
      <c r="AA37">
        <v>1607010.9990000001</v>
      </c>
      <c r="AB37">
        <v>248.21600000000001</v>
      </c>
      <c r="AC37" s="14">
        <f t="shared" si="2"/>
        <v>1.5445818364308531E-2</v>
      </c>
    </row>
    <row r="38" spans="2:30">
      <c r="B38" s="107" t="s">
        <v>19</v>
      </c>
      <c r="C38" s="108" t="s">
        <v>11</v>
      </c>
      <c r="D38" s="107">
        <v>1</v>
      </c>
      <c r="E38" s="107">
        <v>3</v>
      </c>
      <c r="F38" s="107" t="s">
        <v>176</v>
      </c>
      <c r="G38">
        <v>1974569.577</v>
      </c>
      <c r="H38">
        <v>6429.1260000000002</v>
      </c>
      <c r="I38" s="14">
        <f t="shared" si="0"/>
        <v>0.32559632615062822</v>
      </c>
      <c r="J38" s="14"/>
      <c r="L38" s="107" t="s">
        <v>20</v>
      </c>
      <c r="M38" s="108" t="s">
        <v>11</v>
      </c>
      <c r="N38" s="107">
        <v>1</v>
      </c>
      <c r="O38" s="107">
        <v>3</v>
      </c>
      <c r="P38" s="107" t="s">
        <v>176</v>
      </c>
      <c r="Q38">
        <v>1386976.07</v>
      </c>
      <c r="R38">
        <v>2336.5039999999999</v>
      </c>
      <c r="S38" s="14">
        <f t="shared" si="1"/>
        <v>0.16846029650677388</v>
      </c>
      <c r="T38" s="14"/>
      <c r="V38" s="107" t="s">
        <v>21</v>
      </c>
      <c r="W38" s="108" t="s">
        <v>11</v>
      </c>
      <c r="X38" s="107">
        <v>1</v>
      </c>
      <c r="Y38" s="107">
        <v>3</v>
      </c>
      <c r="Z38" s="107" t="s">
        <v>176</v>
      </c>
      <c r="AA38">
        <v>1331747.176</v>
      </c>
      <c r="AB38">
        <v>235.583</v>
      </c>
      <c r="AC38" s="14">
        <f t="shared" si="2"/>
        <v>1.7689769067698778E-2</v>
      </c>
      <c r="AD38" s="14"/>
    </row>
    <row r="39" spans="2:30">
      <c r="B39" s="107" t="s">
        <v>19</v>
      </c>
      <c r="C39" s="108" t="s">
        <v>11</v>
      </c>
      <c r="D39" s="107">
        <v>2</v>
      </c>
      <c r="E39" s="107">
        <v>3</v>
      </c>
      <c r="F39" s="107" t="s">
        <v>176</v>
      </c>
      <c r="G39">
        <v>1732161.5730000001</v>
      </c>
      <c r="H39">
        <v>3674.7429999999999</v>
      </c>
      <c r="I39" s="14">
        <f t="shared" si="0"/>
        <v>0.21214781907645977</v>
      </c>
      <c r="L39" s="107" t="s">
        <v>20</v>
      </c>
      <c r="M39" s="108" t="s">
        <v>11</v>
      </c>
      <c r="N39" s="107">
        <v>2</v>
      </c>
      <c r="O39" s="107">
        <v>3</v>
      </c>
      <c r="P39" s="107" t="s">
        <v>176</v>
      </c>
      <c r="Q39">
        <v>1639189.209</v>
      </c>
      <c r="R39">
        <v>1662.4549999999999</v>
      </c>
      <c r="S39" s="14">
        <f t="shared" si="1"/>
        <v>0.10141934749644876</v>
      </c>
      <c r="V39" s="107" t="s">
        <v>21</v>
      </c>
      <c r="W39" s="108" t="s">
        <v>11</v>
      </c>
      <c r="X39" s="107">
        <v>2</v>
      </c>
      <c r="Y39" s="107">
        <v>3</v>
      </c>
      <c r="Z39" s="107" t="s">
        <v>176</v>
      </c>
      <c r="AA39">
        <v>1765969.828</v>
      </c>
      <c r="AB39">
        <v>190.25</v>
      </c>
      <c r="AC39" s="14">
        <f t="shared" si="2"/>
        <v>1.0773117240369976E-2</v>
      </c>
    </row>
    <row r="40" spans="2:30">
      <c r="B40" s="107" t="s">
        <v>19</v>
      </c>
      <c r="C40" s="108" t="s">
        <v>11</v>
      </c>
      <c r="D40" s="107">
        <v>3</v>
      </c>
      <c r="E40" s="107">
        <v>3</v>
      </c>
      <c r="F40" s="107" t="s">
        <v>176</v>
      </c>
      <c r="G40">
        <v>1612867.264</v>
      </c>
      <c r="H40">
        <v>5054.2160000000003</v>
      </c>
      <c r="I40" s="14">
        <f t="shared" si="0"/>
        <v>0.3133683789616552</v>
      </c>
      <c r="L40" s="107" t="s">
        <v>20</v>
      </c>
      <c r="M40" s="108" t="s">
        <v>11</v>
      </c>
      <c r="N40" s="107">
        <v>3</v>
      </c>
      <c r="O40" s="107">
        <v>3</v>
      </c>
      <c r="P40" s="107" t="s">
        <v>176</v>
      </c>
      <c r="Q40">
        <v>2009308.115</v>
      </c>
      <c r="R40">
        <v>4288.05</v>
      </c>
      <c r="S40" s="14">
        <f t="shared" si="1"/>
        <v>0.21340928093549258</v>
      </c>
      <c r="V40" s="107" t="s">
        <v>21</v>
      </c>
      <c r="W40" s="108" t="s">
        <v>11</v>
      </c>
      <c r="X40" s="107">
        <v>3</v>
      </c>
      <c r="Y40" s="107">
        <v>3</v>
      </c>
      <c r="Z40" s="107" t="s">
        <v>176</v>
      </c>
      <c r="AA40">
        <v>1722227.2590000001</v>
      </c>
      <c r="AB40">
        <v>85.463999999999999</v>
      </c>
      <c r="AC40" s="14">
        <f t="shared" si="2"/>
        <v>4.9624112934795904E-3</v>
      </c>
    </row>
    <row r="41" spans="2:30">
      <c r="B41" s="107" t="s">
        <v>19</v>
      </c>
      <c r="C41" s="108" t="s">
        <v>14</v>
      </c>
      <c r="D41" s="107">
        <v>1</v>
      </c>
      <c r="E41" s="107">
        <v>1</v>
      </c>
      <c r="F41" s="107" t="s">
        <v>176</v>
      </c>
      <c r="G41">
        <v>928120.54099999997</v>
      </c>
      <c r="H41">
        <v>239302.17</v>
      </c>
      <c r="I41" s="14">
        <f t="shared" si="0"/>
        <v>25.783522659908463</v>
      </c>
      <c r="J41" s="14">
        <f>AVERAGE(I41,I44,I47)</f>
        <v>14.274798848373308</v>
      </c>
      <c r="L41" s="107" t="s">
        <v>20</v>
      </c>
      <c r="M41" s="108" t="s">
        <v>14</v>
      </c>
      <c r="N41" s="107">
        <v>1</v>
      </c>
      <c r="O41" s="107">
        <v>1</v>
      </c>
      <c r="P41" s="107" t="s">
        <v>176</v>
      </c>
      <c r="Q41">
        <v>968880.054</v>
      </c>
      <c r="R41">
        <v>1907.6990000000001</v>
      </c>
      <c r="S41" s="14">
        <f t="shared" si="1"/>
        <v>0.19689733441452395</v>
      </c>
      <c r="T41" s="14">
        <f>AVERAGE(S41,S44,S47)</f>
        <v>3.6275904545372524</v>
      </c>
      <c r="V41" s="107" t="s">
        <v>21</v>
      </c>
      <c r="W41" s="108" t="s">
        <v>14</v>
      </c>
      <c r="X41" s="107">
        <v>1</v>
      </c>
      <c r="Y41" s="107">
        <v>1</v>
      </c>
      <c r="Z41" s="107" t="s">
        <v>176</v>
      </c>
      <c r="AA41">
        <v>1317394.4709999999</v>
      </c>
      <c r="AB41">
        <v>951.24900000000002</v>
      </c>
      <c r="AC41" s="14">
        <f t="shared" si="2"/>
        <v>7.2206846236262986E-2</v>
      </c>
      <c r="AD41" s="14">
        <f>AVERAGE(AC41,AC44,AC47)</f>
        <v>3.8177000740292441E-2</v>
      </c>
    </row>
    <row r="42" spans="2:30">
      <c r="B42" s="107" t="s">
        <v>19</v>
      </c>
      <c r="C42" s="108" t="s">
        <v>14</v>
      </c>
      <c r="D42" s="107">
        <v>2</v>
      </c>
      <c r="E42" s="107">
        <v>1</v>
      </c>
      <c r="F42" s="107" t="s">
        <v>176</v>
      </c>
      <c r="G42">
        <v>872243.60900000005</v>
      </c>
      <c r="H42">
        <v>55705.262000000002</v>
      </c>
      <c r="I42" s="14">
        <f t="shared" si="0"/>
        <v>6.386433953223726</v>
      </c>
      <c r="J42" s="14">
        <f>AVERAGE(I42,I45,I48)</f>
        <v>7.8509989402246871</v>
      </c>
      <c r="L42" s="107" t="s">
        <v>20</v>
      </c>
      <c r="M42" s="108" t="s">
        <v>14</v>
      </c>
      <c r="N42" s="107">
        <v>2</v>
      </c>
      <c r="O42" s="107">
        <v>1</v>
      </c>
      <c r="P42" s="107" t="s">
        <v>176</v>
      </c>
      <c r="Q42">
        <v>1479254.608</v>
      </c>
      <c r="R42">
        <v>674.04899999999998</v>
      </c>
      <c r="S42" s="14">
        <f t="shared" si="1"/>
        <v>4.556680076267168E-2</v>
      </c>
      <c r="T42" s="14">
        <f>AVERAGE(S42,S45,S48)</f>
        <v>4.4120299440632857</v>
      </c>
      <c r="V42" s="107" t="s">
        <v>21</v>
      </c>
      <c r="W42" s="108" t="s">
        <v>14</v>
      </c>
      <c r="X42" s="107">
        <v>2</v>
      </c>
      <c r="Y42" s="107">
        <v>1</v>
      </c>
      <c r="Z42" s="107" t="s">
        <v>176</v>
      </c>
      <c r="AA42">
        <v>909913.79299999995</v>
      </c>
      <c r="AB42">
        <v>29.727</v>
      </c>
      <c r="AC42" s="14">
        <f t="shared" si="2"/>
        <v>3.2670127905182773E-3</v>
      </c>
      <c r="AD42" s="14">
        <f>AVERAGE(AC42,AC45,AC48)</f>
        <v>6.8079003849120731E-3</v>
      </c>
    </row>
    <row r="43" spans="2:30">
      <c r="B43" s="107" t="s">
        <v>19</v>
      </c>
      <c r="C43" s="108" t="s">
        <v>14</v>
      </c>
      <c r="D43" s="107">
        <v>3</v>
      </c>
      <c r="E43" s="107">
        <v>1</v>
      </c>
      <c r="F43" s="107" t="s">
        <v>176</v>
      </c>
      <c r="G43">
        <v>1866885.4040000001</v>
      </c>
      <c r="H43">
        <v>934.15599999999995</v>
      </c>
      <c r="I43" s="14">
        <f t="shared" si="0"/>
        <v>5.0038207915626284E-2</v>
      </c>
      <c r="J43" s="14">
        <f>AVERAGE(I43,I46,I49)</f>
        <v>12.249918617750668</v>
      </c>
      <c r="L43" s="107" t="s">
        <v>20</v>
      </c>
      <c r="M43" s="108" t="s">
        <v>14</v>
      </c>
      <c r="N43" s="107">
        <v>3</v>
      </c>
      <c r="O43" s="107">
        <v>1</v>
      </c>
      <c r="P43" s="107" t="s">
        <v>176</v>
      </c>
      <c r="Q43">
        <v>1923515.9040000001</v>
      </c>
      <c r="R43">
        <v>127698.424</v>
      </c>
      <c r="S43" s="14">
        <f t="shared" si="1"/>
        <v>6.6388026079975679</v>
      </c>
      <c r="T43" s="14">
        <f>AVERAGE(S43,S46,S49)</f>
        <v>6.7138414533386497</v>
      </c>
      <c r="V43" s="107" t="s">
        <v>21</v>
      </c>
      <c r="W43" s="108" t="s">
        <v>14</v>
      </c>
      <c r="X43" s="107">
        <v>3</v>
      </c>
      <c r="Y43" s="107">
        <v>1</v>
      </c>
      <c r="Z43" s="107" t="s">
        <v>176</v>
      </c>
      <c r="AA43">
        <v>1373136.1470000001</v>
      </c>
      <c r="AB43">
        <v>133.76900000000001</v>
      </c>
      <c r="AC43" s="14">
        <f t="shared" si="2"/>
        <v>9.7418599235229355E-3</v>
      </c>
      <c r="AD43" s="14">
        <f>AVERAGE(AC43,AC46,AC49)</f>
        <v>1.1423047905000067E-2</v>
      </c>
    </row>
    <row r="44" spans="2:30">
      <c r="B44" s="107" t="s">
        <v>19</v>
      </c>
      <c r="C44" s="108" t="s">
        <v>14</v>
      </c>
      <c r="D44" s="107">
        <v>1</v>
      </c>
      <c r="E44" s="107">
        <v>2</v>
      </c>
      <c r="F44" s="107" t="s">
        <v>176</v>
      </c>
      <c r="G44">
        <v>1385047.5619999999</v>
      </c>
      <c r="H44">
        <v>126932.967</v>
      </c>
      <c r="I44" s="14">
        <f t="shared" si="0"/>
        <v>9.1645204455440936</v>
      </c>
      <c r="J44" s="14"/>
      <c r="L44" s="107" t="s">
        <v>20</v>
      </c>
      <c r="M44" s="108" t="s">
        <v>14</v>
      </c>
      <c r="N44" s="107">
        <v>1</v>
      </c>
      <c r="O44" s="107">
        <v>2</v>
      </c>
      <c r="P44" s="107" t="s">
        <v>176</v>
      </c>
      <c r="Q44">
        <v>792210.91</v>
      </c>
      <c r="R44">
        <v>53064.803999999996</v>
      </c>
      <c r="S44" s="14">
        <f t="shared" si="1"/>
        <v>6.6983177497517667</v>
      </c>
      <c r="T44" s="14"/>
      <c r="V44" s="107" t="s">
        <v>21</v>
      </c>
      <c r="W44" s="108" t="s">
        <v>14</v>
      </c>
      <c r="X44" s="107">
        <v>1</v>
      </c>
      <c r="Y44" s="107">
        <v>2</v>
      </c>
      <c r="Z44" s="107" t="s">
        <v>176</v>
      </c>
      <c r="AA44">
        <v>1991161.564</v>
      </c>
      <c r="AB44">
        <v>793.69799999999998</v>
      </c>
      <c r="AC44" s="14">
        <f t="shared" si="2"/>
        <v>3.9861054690386741E-2</v>
      </c>
      <c r="AD44" s="14"/>
    </row>
    <row r="45" spans="2:30">
      <c r="B45" s="107" t="s">
        <v>19</v>
      </c>
      <c r="C45" s="108" t="s">
        <v>14</v>
      </c>
      <c r="D45" s="107">
        <v>2</v>
      </c>
      <c r="E45" s="107">
        <v>2</v>
      </c>
      <c r="F45" s="107" t="s">
        <v>176</v>
      </c>
      <c r="G45">
        <v>1353630.351</v>
      </c>
      <c r="H45">
        <v>188341.26</v>
      </c>
      <c r="I45" s="14">
        <f t="shared" si="0"/>
        <v>13.913788196375926</v>
      </c>
      <c r="L45" s="107" t="s">
        <v>20</v>
      </c>
      <c r="M45" s="108" t="s">
        <v>14</v>
      </c>
      <c r="N45" s="107">
        <v>2</v>
      </c>
      <c r="O45" s="107">
        <v>2</v>
      </c>
      <c r="P45" s="107" t="s">
        <v>176</v>
      </c>
      <c r="Q45">
        <v>1984878.121</v>
      </c>
      <c r="R45">
        <v>125188.76300000001</v>
      </c>
      <c r="S45" s="14">
        <f t="shared" si="1"/>
        <v>6.3071259477095118</v>
      </c>
      <c r="V45" s="107" t="s">
        <v>21</v>
      </c>
      <c r="W45" s="108" t="s">
        <v>14</v>
      </c>
      <c r="X45" s="107">
        <v>2</v>
      </c>
      <c r="Y45" s="107">
        <v>2</v>
      </c>
      <c r="Z45" s="107" t="s">
        <v>176</v>
      </c>
      <c r="AA45">
        <v>1360761.7420000001</v>
      </c>
      <c r="AB45">
        <v>222.20599999999999</v>
      </c>
      <c r="AC45" s="14">
        <f t="shared" si="2"/>
        <v>1.6329530228665113E-2</v>
      </c>
    </row>
    <row r="46" spans="2:30">
      <c r="B46" s="107" t="s">
        <v>19</v>
      </c>
      <c r="C46" s="108" t="s">
        <v>14</v>
      </c>
      <c r="D46" s="107">
        <v>3</v>
      </c>
      <c r="E46" s="107">
        <v>2</v>
      </c>
      <c r="F46" s="107" t="s">
        <v>176</v>
      </c>
      <c r="G46">
        <v>401858.65</v>
      </c>
      <c r="H46">
        <v>142404.13200000001</v>
      </c>
      <c r="I46" s="14">
        <f t="shared" si="0"/>
        <v>35.436373461166006</v>
      </c>
      <c r="L46" s="107" t="s">
        <v>20</v>
      </c>
      <c r="M46" s="108" t="s">
        <v>14</v>
      </c>
      <c r="N46" s="107">
        <v>3</v>
      </c>
      <c r="O46" s="107">
        <v>2</v>
      </c>
      <c r="P46" s="107" t="s">
        <v>176</v>
      </c>
      <c r="Q46">
        <v>812759.36399999994</v>
      </c>
      <c r="R46">
        <v>60650.267999999996</v>
      </c>
      <c r="S46" s="14">
        <f t="shared" si="1"/>
        <v>7.4622662852519284</v>
      </c>
      <c r="V46" s="107" t="s">
        <v>21</v>
      </c>
      <c r="W46" s="108" t="s">
        <v>14</v>
      </c>
      <c r="X46" s="107">
        <v>3</v>
      </c>
      <c r="Y46" s="107">
        <v>2</v>
      </c>
      <c r="Z46" s="107" t="s">
        <v>176</v>
      </c>
      <c r="AA46">
        <v>1827592.152</v>
      </c>
      <c r="AB46">
        <v>49.048999999999999</v>
      </c>
      <c r="AC46" s="14">
        <f t="shared" si="2"/>
        <v>2.6838044771818432E-3</v>
      </c>
    </row>
    <row r="47" spans="2:30">
      <c r="B47" s="107" t="s">
        <v>19</v>
      </c>
      <c r="C47" s="108" t="s">
        <v>14</v>
      </c>
      <c r="D47" s="107">
        <v>1</v>
      </c>
      <c r="E47" s="107">
        <v>3</v>
      </c>
      <c r="F47" s="107" t="s">
        <v>176</v>
      </c>
      <c r="G47">
        <v>740959.42299999995</v>
      </c>
      <c r="H47">
        <v>58360.582999999999</v>
      </c>
      <c r="I47" s="14">
        <f t="shared" si="0"/>
        <v>7.87635343966737</v>
      </c>
      <c r="J47" s="14"/>
      <c r="L47" s="107" t="s">
        <v>20</v>
      </c>
      <c r="M47" s="108" t="s">
        <v>14</v>
      </c>
      <c r="N47" s="107">
        <v>1</v>
      </c>
      <c r="O47" s="107">
        <v>3</v>
      </c>
      <c r="P47" s="107" t="s">
        <v>176</v>
      </c>
      <c r="Q47">
        <v>1761254.916</v>
      </c>
      <c r="R47">
        <v>70231.031000000003</v>
      </c>
      <c r="S47" s="14">
        <f t="shared" si="1"/>
        <v>3.9875562794454678</v>
      </c>
      <c r="T47" s="14"/>
      <c r="V47" s="107" t="s">
        <v>21</v>
      </c>
      <c r="W47" s="108" t="s">
        <v>14</v>
      </c>
      <c r="X47" s="107">
        <v>1</v>
      </c>
      <c r="Y47" s="107">
        <v>3</v>
      </c>
      <c r="Z47" s="107" t="s">
        <v>176</v>
      </c>
      <c r="AA47">
        <v>1357719.233</v>
      </c>
      <c r="AB47">
        <v>33.442</v>
      </c>
      <c r="AC47" s="14">
        <f t="shared" si="2"/>
        <v>2.4631012942275968E-3</v>
      </c>
      <c r="AD47" s="14"/>
    </row>
    <row r="48" spans="2:30">
      <c r="B48" s="107" t="s">
        <v>19</v>
      </c>
      <c r="C48" s="108" t="s">
        <v>14</v>
      </c>
      <c r="D48" s="107">
        <v>2</v>
      </c>
      <c r="E48" s="107">
        <v>3</v>
      </c>
      <c r="F48" s="107" t="s">
        <v>176</v>
      </c>
      <c r="G48">
        <v>1678755.202</v>
      </c>
      <c r="H48">
        <v>54606.124000000003</v>
      </c>
      <c r="I48" s="14">
        <f t="shared" si="0"/>
        <v>3.2527746710744072</v>
      </c>
      <c r="L48" s="107" t="s">
        <v>20</v>
      </c>
      <c r="M48" s="108" t="s">
        <v>14</v>
      </c>
      <c r="N48" s="107">
        <v>2</v>
      </c>
      <c r="O48" s="107">
        <v>3</v>
      </c>
      <c r="P48" s="107" t="s">
        <v>176</v>
      </c>
      <c r="Q48">
        <v>1368137.6340000001</v>
      </c>
      <c r="R48">
        <v>94174.34599999999</v>
      </c>
      <c r="S48" s="14">
        <f t="shared" si="1"/>
        <v>6.8833970837176741</v>
      </c>
      <c r="V48" s="107" t="s">
        <v>21</v>
      </c>
      <c r="W48" s="108" t="s">
        <v>14</v>
      </c>
      <c r="X48" s="107">
        <v>2</v>
      </c>
      <c r="Y48" s="107">
        <v>3</v>
      </c>
      <c r="Z48" s="107" t="s">
        <v>176</v>
      </c>
      <c r="AA48">
        <v>1707049.6429999999</v>
      </c>
      <c r="AB48">
        <v>14.12</v>
      </c>
      <c r="AC48" s="14">
        <f t="shared" si="2"/>
        <v>8.2715813555282768E-4</v>
      </c>
    </row>
    <row r="49" spans="2:30">
      <c r="B49" s="107" t="s">
        <v>19</v>
      </c>
      <c r="C49" s="108" t="s">
        <v>14</v>
      </c>
      <c r="D49" s="107">
        <v>3</v>
      </c>
      <c r="E49" s="107">
        <v>3</v>
      </c>
      <c r="F49" s="107" t="s">
        <v>176</v>
      </c>
      <c r="G49">
        <v>1747751.189</v>
      </c>
      <c r="H49">
        <v>22080.113000000001</v>
      </c>
      <c r="I49" s="14">
        <f t="shared" si="0"/>
        <v>1.2633441841703705</v>
      </c>
      <c r="L49" s="107" t="s">
        <v>20</v>
      </c>
      <c r="M49" s="108" t="s">
        <v>14</v>
      </c>
      <c r="N49" s="107">
        <v>3</v>
      </c>
      <c r="O49" s="107">
        <v>3</v>
      </c>
      <c r="P49" s="107" t="s">
        <v>176</v>
      </c>
      <c r="Q49">
        <v>1359734.9480000001</v>
      </c>
      <c r="R49">
        <v>82134.183999999994</v>
      </c>
      <c r="S49" s="14">
        <f t="shared" si="1"/>
        <v>6.0404554667664536</v>
      </c>
      <c r="V49" s="107" t="s">
        <v>21</v>
      </c>
      <c r="W49" s="108" t="s">
        <v>14</v>
      </c>
      <c r="X49" s="107">
        <v>3</v>
      </c>
      <c r="Y49" s="107">
        <v>3</v>
      </c>
      <c r="Z49" s="107" t="s">
        <v>176</v>
      </c>
      <c r="AA49">
        <v>1849105.6035</v>
      </c>
      <c r="AB49">
        <v>403.90899999999999</v>
      </c>
      <c r="AC49" s="14">
        <f t="shared" si="2"/>
        <v>2.1843479314295422E-2</v>
      </c>
    </row>
    <row r="50" spans="2:30">
      <c r="B50" s="107" t="s">
        <v>19</v>
      </c>
      <c r="C50" s="108" t="s">
        <v>11</v>
      </c>
      <c r="D50" s="107">
        <v>1</v>
      </c>
      <c r="E50" s="107">
        <v>1</v>
      </c>
      <c r="F50" s="107" t="s">
        <v>177</v>
      </c>
      <c r="G50">
        <v>899772.59199999995</v>
      </c>
      <c r="H50">
        <v>2225.0300000000002</v>
      </c>
      <c r="I50" s="14">
        <f t="shared" si="0"/>
        <v>0.24728803919824224</v>
      </c>
      <c r="J50" s="14">
        <f>AVERAGE(I50,I53,I56)</f>
        <v>0.16455963589455805</v>
      </c>
      <c r="L50" s="107" t="s">
        <v>20</v>
      </c>
      <c r="M50" s="108" t="s">
        <v>11</v>
      </c>
      <c r="N50" s="107">
        <v>1</v>
      </c>
      <c r="O50" s="107">
        <v>1</v>
      </c>
      <c r="P50" s="107" t="s">
        <v>177</v>
      </c>
      <c r="Q50">
        <v>1649270.2139999999</v>
      </c>
      <c r="R50">
        <v>10202.883</v>
      </c>
      <c r="S50" s="14">
        <f t="shared" si="1"/>
        <v>0.61863016220094058</v>
      </c>
      <c r="T50" s="14">
        <f>AVERAGE(S50,S53,S56)</f>
        <v>0.35614616436157398</v>
      </c>
      <c r="V50" s="107" t="s">
        <v>21</v>
      </c>
      <c r="W50" s="108" t="s">
        <v>11</v>
      </c>
      <c r="X50" s="107">
        <v>1</v>
      </c>
      <c r="Y50" s="107">
        <v>1</v>
      </c>
      <c r="Z50" s="107" t="s">
        <v>177</v>
      </c>
      <c r="AA50">
        <v>2076572.5330000001</v>
      </c>
      <c r="AB50">
        <v>39.387999999999998</v>
      </c>
      <c r="AC50" s="14">
        <f t="shared" si="2"/>
        <v>1.896779398458893E-3</v>
      </c>
      <c r="AD50" s="14">
        <f>AVERAGE(AC50,AC53,AC56)</f>
        <v>0.13823899455312041</v>
      </c>
    </row>
    <row r="51" spans="2:30">
      <c r="B51" s="107" t="s">
        <v>19</v>
      </c>
      <c r="C51" s="108" t="s">
        <v>11</v>
      </c>
      <c r="D51" s="107">
        <v>2</v>
      </c>
      <c r="E51" s="107">
        <v>1</v>
      </c>
      <c r="F51" s="107" t="s">
        <v>177</v>
      </c>
      <c r="G51">
        <v>681264.86300000001</v>
      </c>
      <c r="H51">
        <v>1792.509</v>
      </c>
      <c r="I51" s="14">
        <f t="shared" si="0"/>
        <v>0.26311484671417729</v>
      </c>
      <c r="J51" s="14">
        <f>AVERAGE(I51,I54,I57)</f>
        <v>0.17855258083269554</v>
      </c>
      <c r="L51" s="107" t="s">
        <v>20</v>
      </c>
      <c r="M51" s="108" t="s">
        <v>11</v>
      </c>
      <c r="N51" s="107">
        <v>2</v>
      </c>
      <c r="O51" s="107">
        <v>1</v>
      </c>
      <c r="P51" s="107" t="s">
        <v>177</v>
      </c>
      <c r="Q51">
        <v>1568355.38</v>
      </c>
      <c r="R51">
        <v>2608.502</v>
      </c>
      <c r="S51" s="14">
        <f t="shared" si="1"/>
        <v>0.16632085006141911</v>
      </c>
      <c r="T51" s="14">
        <f>AVERAGE(S51,S54,S57)</f>
        <v>0.21221218134870834</v>
      </c>
      <c r="V51" s="107" t="s">
        <v>21</v>
      </c>
      <c r="W51" s="108" t="s">
        <v>11</v>
      </c>
      <c r="X51" s="107">
        <v>2</v>
      </c>
      <c r="Y51" s="107">
        <v>1</v>
      </c>
      <c r="Z51" s="107" t="s">
        <v>177</v>
      </c>
      <c r="AA51">
        <v>1642100.922</v>
      </c>
      <c r="AB51">
        <v>1879.4590000000001</v>
      </c>
      <c r="AC51" s="14">
        <f t="shared" si="2"/>
        <v>0.11445453655253475</v>
      </c>
      <c r="AD51" s="14">
        <f>AVERAGE(AC51,AC54,AC57)</f>
        <v>0.16226758500445135</v>
      </c>
    </row>
    <row r="52" spans="2:30">
      <c r="B52" s="107" t="s">
        <v>19</v>
      </c>
      <c r="C52" s="108" t="s">
        <v>11</v>
      </c>
      <c r="D52" s="107">
        <v>3</v>
      </c>
      <c r="E52" s="107">
        <v>1</v>
      </c>
      <c r="F52" s="107" t="s">
        <v>177</v>
      </c>
      <c r="G52">
        <v>346918.84700000001</v>
      </c>
      <c r="H52">
        <v>350.03</v>
      </c>
      <c r="I52" s="14">
        <f t="shared" si="0"/>
        <v>0.10089679561283678</v>
      </c>
      <c r="J52" s="14">
        <f>AVERAGE(I52,I55,I58)</f>
        <v>0.20050156354842955</v>
      </c>
      <c r="L52" s="107" t="s">
        <v>20</v>
      </c>
      <c r="M52" s="108" t="s">
        <v>11</v>
      </c>
      <c r="N52" s="107">
        <v>3</v>
      </c>
      <c r="O52" s="107">
        <v>1</v>
      </c>
      <c r="P52" s="107" t="s">
        <v>177</v>
      </c>
      <c r="Q52">
        <v>2256046.3730000001</v>
      </c>
      <c r="R52">
        <v>17330.559000000001</v>
      </c>
      <c r="S52" s="14">
        <f t="shared" si="1"/>
        <v>0.76818274692441357</v>
      </c>
      <c r="T52" s="14">
        <f>AVERAGE(S52,S55,S58)</f>
        <v>0.3385245869082561</v>
      </c>
      <c r="V52" s="107" t="s">
        <v>21</v>
      </c>
      <c r="W52" s="108" t="s">
        <v>11</v>
      </c>
      <c r="X52" s="107">
        <v>3</v>
      </c>
      <c r="Y52" s="107">
        <v>1</v>
      </c>
      <c r="Z52" s="107" t="s">
        <v>177</v>
      </c>
      <c r="AA52">
        <v>1579657.402</v>
      </c>
      <c r="AB52">
        <v>3923.9</v>
      </c>
      <c r="AC52" s="14">
        <f t="shared" si="2"/>
        <v>0.24840196330115383</v>
      </c>
      <c r="AD52" s="14">
        <f>AVERAGE(AC52,AC55,AC58)</f>
        <v>0.21825848996207839</v>
      </c>
    </row>
    <row r="53" spans="2:30">
      <c r="B53" s="107" t="s">
        <v>19</v>
      </c>
      <c r="C53" s="108" t="s">
        <v>11</v>
      </c>
      <c r="D53" s="107">
        <v>1</v>
      </c>
      <c r="E53" s="107">
        <v>2</v>
      </c>
      <c r="F53" s="107" t="s">
        <v>177</v>
      </c>
      <c r="G53">
        <v>1410057.9669999999</v>
      </c>
      <c r="H53">
        <v>2816.587</v>
      </c>
      <c r="I53" s="14">
        <f t="shared" si="0"/>
        <v>0.19974973128179205</v>
      </c>
      <c r="J53" s="14"/>
      <c r="L53" s="107" t="s">
        <v>20</v>
      </c>
      <c r="M53" s="108" t="s">
        <v>11</v>
      </c>
      <c r="N53" s="107">
        <v>1</v>
      </c>
      <c r="O53" s="107">
        <v>2</v>
      </c>
      <c r="P53" s="107" t="s">
        <v>177</v>
      </c>
      <c r="Q53">
        <v>2550593.0440000002</v>
      </c>
      <c r="R53">
        <v>8719.5300000000007</v>
      </c>
      <c r="S53" s="14">
        <f t="shared" si="1"/>
        <v>0.34186284717241627</v>
      </c>
      <c r="T53" s="14"/>
      <c r="V53" s="107" t="s">
        <v>21</v>
      </c>
      <c r="W53" s="108" t="s">
        <v>11</v>
      </c>
      <c r="X53" s="107">
        <v>1</v>
      </c>
      <c r="Y53" s="107">
        <v>2</v>
      </c>
      <c r="Z53" s="107" t="s">
        <v>177</v>
      </c>
      <c r="AA53">
        <v>1350622.027</v>
      </c>
      <c r="AB53">
        <v>5263.08</v>
      </c>
      <c r="AC53" s="14">
        <f t="shared" si="2"/>
        <v>0.38967822934817276</v>
      </c>
      <c r="AD53" s="14"/>
    </row>
    <row r="54" spans="2:30">
      <c r="B54" s="107" t="s">
        <v>19</v>
      </c>
      <c r="C54" s="108" t="s">
        <v>11</v>
      </c>
      <c r="D54" s="107">
        <v>2</v>
      </c>
      <c r="E54" s="107">
        <v>2</v>
      </c>
      <c r="F54" s="107" t="s">
        <v>177</v>
      </c>
      <c r="G54">
        <v>1327840.3689999999</v>
      </c>
      <c r="H54">
        <v>3572.384</v>
      </c>
      <c r="I54" s="14">
        <f t="shared" si="0"/>
        <v>0.26903715863755306</v>
      </c>
      <c r="L54" s="107" t="s">
        <v>20</v>
      </c>
      <c r="M54" s="108" t="s">
        <v>11</v>
      </c>
      <c r="N54" s="107">
        <v>2</v>
      </c>
      <c r="O54" s="107">
        <v>2</v>
      </c>
      <c r="P54" s="107" t="s">
        <v>177</v>
      </c>
      <c r="Q54">
        <v>2073350.1780000001</v>
      </c>
      <c r="R54">
        <v>1872.771</v>
      </c>
      <c r="S54" s="14">
        <f t="shared" si="1"/>
        <v>9.0325841716063462E-2</v>
      </c>
      <c r="V54" s="107" t="s">
        <v>21</v>
      </c>
      <c r="W54" s="108" t="s">
        <v>11</v>
      </c>
      <c r="X54" s="107">
        <v>2</v>
      </c>
      <c r="Y54" s="107">
        <v>2</v>
      </c>
      <c r="Z54" s="107" t="s">
        <v>177</v>
      </c>
      <c r="AA54">
        <v>1214774.078</v>
      </c>
      <c r="AB54">
        <v>1247.027</v>
      </c>
      <c r="AC54" s="14">
        <f t="shared" si="2"/>
        <v>0.10265505517314802</v>
      </c>
    </row>
    <row r="55" spans="2:30">
      <c r="B55" s="107" t="s">
        <v>19</v>
      </c>
      <c r="C55" s="108" t="s">
        <v>11</v>
      </c>
      <c r="D55" s="107">
        <v>3</v>
      </c>
      <c r="E55" s="107">
        <v>2</v>
      </c>
      <c r="F55" s="107" t="s">
        <v>177</v>
      </c>
      <c r="G55">
        <v>1128662.307</v>
      </c>
      <c r="H55">
        <v>5487.5150000000003</v>
      </c>
      <c r="I55" s="14">
        <f t="shared" si="0"/>
        <v>0.48619635527528959</v>
      </c>
      <c r="L55" s="107" t="s">
        <v>20</v>
      </c>
      <c r="M55" s="108" t="s">
        <v>11</v>
      </c>
      <c r="N55" s="107">
        <v>3</v>
      </c>
      <c r="O55" s="107">
        <v>2</v>
      </c>
      <c r="P55" s="107" t="s">
        <v>177</v>
      </c>
      <c r="Q55">
        <v>2412510.4040000001</v>
      </c>
      <c r="R55">
        <v>409.483</v>
      </c>
      <c r="S55" s="14">
        <f t="shared" si="1"/>
        <v>1.697331540295401E-2</v>
      </c>
      <c r="V55" s="107" t="s">
        <v>21</v>
      </c>
      <c r="W55" s="108" t="s">
        <v>11</v>
      </c>
      <c r="X55" s="107">
        <v>3</v>
      </c>
      <c r="Y55" s="107">
        <v>2</v>
      </c>
      <c r="Z55" s="107" t="s">
        <v>177</v>
      </c>
      <c r="AA55">
        <v>1376780.618</v>
      </c>
      <c r="AB55">
        <v>161.26599999999999</v>
      </c>
      <c r="AC55" s="14">
        <f t="shared" si="2"/>
        <v>1.1713267741542247E-2</v>
      </c>
    </row>
    <row r="56" spans="2:30">
      <c r="B56" s="107" t="s">
        <v>19</v>
      </c>
      <c r="C56" s="108" t="s">
        <v>11</v>
      </c>
      <c r="D56" s="107">
        <v>1</v>
      </c>
      <c r="E56" s="107">
        <v>3</v>
      </c>
      <c r="F56" s="107" t="s">
        <v>177</v>
      </c>
      <c r="G56">
        <v>1771820.0060000001</v>
      </c>
      <c r="H56">
        <v>826.39700000000005</v>
      </c>
      <c r="I56" s="14">
        <f t="shared" si="0"/>
        <v>4.6641137203639861E-2</v>
      </c>
      <c r="J56" s="14"/>
      <c r="L56" s="107" t="s">
        <v>20</v>
      </c>
      <c r="M56" s="108" t="s">
        <v>11</v>
      </c>
      <c r="N56" s="107">
        <v>1</v>
      </c>
      <c r="O56" s="107">
        <v>3</v>
      </c>
      <c r="P56" s="107" t="s">
        <v>177</v>
      </c>
      <c r="Q56">
        <v>2047463.149</v>
      </c>
      <c r="R56">
        <v>2210.1439999999998</v>
      </c>
      <c r="S56" s="14">
        <f t="shared" si="1"/>
        <v>0.1079454837113652</v>
      </c>
      <c r="T56" s="14"/>
      <c r="V56" s="107" t="s">
        <v>21</v>
      </c>
      <c r="W56" s="108" t="s">
        <v>11</v>
      </c>
      <c r="X56" s="107">
        <v>1</v>
      </c>
      <c r="Y56" s="107">
        <v>3</v>
      </c>
      <c r="Z56" s="107" t="s">
        <v>177</v>
      </c>
      <c r="AA56">
        <v>1448303.3589999999</v>
      </c>
      <c r="AB56">
        <v>335.166</v>
      </c>
      <c r="AC56" s="14">
        <f t="shared" si="2"/>
        <v>2.3141974912729592E-2</v>
      </c>
      <c r="AD56" s="14"/>
    </row>
    <row r="57" spans="2:30">
      <c r="B57" s="107" t="s">
        <v>19</v>
      </c>
      <c r="C57" s="108" t="s">
        <v>11</v>
      </c>
      <c r="D57" s="107">
        <v>2</v>
      </c>
      <c r="E57" s="107">
        <v>3</v>
      </c>
      <c r="F57" s="107" t="s">
        <v>177</v>
      </c>
      <c r="G57">
        <v>1589879.608</v>
      </c>
      <c r="H57">
        <v>55.737000000000002</v>
      </c>
      <c r="I57" s="14">
        <f t="shared" si="0"/>
        <v>3.5057371463563048E-3</v>
      </c>
      <c r="L57" s="107" t="s">
        <v>20</v>
      </c>
      <c r="M57" s="108" t="s">
        <v>11</v>
      </c>
      <c r="N57" s="107">
        <v>2</v>
      </c>
      <c r="O57" s="107">
        <v>3</v>
      </c>
      <c r="P57" s="107" t="s">
        <v>177</v>
      </c>
      <c r="Q57">
        <v>2334278.3885000004</v>
      </c>
      <c r="R57">
        <v>8870.0210000000006</v>
      </c>
      <c r="S57" s="14">
        <f t="shared" si="1"/>
        <v>0.37998985226864251</v>
      </c>
      <c r="V57" s="107" t="s">
        <v>21</v>
      </c>
      <c r="W57" s="108" t="s">
        <v>11</v>
      </c>
      <c r="X57" s="107">
        <v>2</v>
      </c>
      <c r="Y57" s="107">
        <v>3</v>
      </c>
      <c r="Z57" s="107" t="s">
        <v>177</v>
      </c>
      <c r="AA57">
        <v>1214662.6040000001</v>
      </c>
      <c r="AB57">
        <v>3275.8620000000001</v>
      </c>
      <c r="AC57" s="14">
        <f t="shared" si="2"/>
        <v>0.26969316328767129</v>
      </c>
    </row>
    <row r="58" spans="2:30">
      <c r="B58" s="107" t="s">
        <v>19</v>
      </c>
      <c r="C58" s="108" t="s">
        <v>11</v>
      </c>
      <c r="D58" s="107">
        <v>3</v>
      </c>
      <c r="E58" s="107">
        <v>3</v>
      </c>
      <c r="F58" s="107" t="s">
        <v>177</v>
      </c>
      <c r="G58">
        <v>2000806.3319999999</v>
      </c>
      <c r="H58">
        <v>288.34699999999998</v>
      </c>
      <c r="I58" s="14">
        <f t="shared" si="0"/>
        <v>1.4411539757162263E-2</v>
      </c>
      <c r="L58" s="107" t="s">
        <v>20</v>
      </c>
      <c r="M58" s="108" t="s">
        <v>11</v>
      </c>
      <c r="N58" s="107">
        <v>3</v>
      </c>
      <c r="O58" s="107">
        <v>3</v>
      </c>
      <c r="P58" s="107" t="s">
        <v>177</v>
      </c>
      <c r="Q58">
        <v>1961276.426</v>
      </c>
      <c r="R58">
        <v>4519.1279999999997</v>
      </c>
      <c r="S58" s="14">
        <f t="shared" si="1"/>
        <v>0.2304176983974007</v>
      </c>
      <c r="V58" s="107" t="s">
        <v>21</v>
      </c>
      <c r="W58" s="108" t="s">
        <v>11</v>
      </c>
      <c r="X58" s="107">
        <v>3</v>
      </c>
      <c r="Y58" s="107">
        <v>3</v>
      </c>
      <c r="Z58" s="107" t="s">
        <v>177</v>
      </c>
      <c r="AA58">
        <v>1382907.996</v>
      </c>
      <c r="AB58">
        <v>5457.7879999999996</v>
      </c>
      <c r="AC58" s="14">
        <f t="shared" si="2"/>
        <v>0.39466023884353901</v>
      </c>
    </row>
    <row r="59" spans="2:30">
      <c r="B59" s="107" t="s">
        <v>19</v>
      </c>
      <c r="C59" s="108" t="s">
        <v>14</v>
      </c>
      <c r="D59" s="107">
        <v>1</v>
      </c>
      <c r="E59" s="107">
        <v>1</v>
      </c>
      <c r="F59" s="107" t="s">
        <v>177</v>
      </c>
      <c r="G59">
        <v>968246.13600000006</v>
      </c>
      <c r="H59">
        <v>140911.11799999999</v>
      </c>
      <c r="I59" s="14">
        <f t="shared" si="0"/>
        <v>14.553233187392753</v>
      </c>
      <c r="J59" s="14">
        <f>AVERAGE(I59,I62,I65)</f>
        <v>18.938859374943224</v>
      </c>
      <c r="L59" s="107" t="s">
        <v>20</v>
      </c>
      <c r="M59" s="108" t="s">
        <v>14</v>
      </c>
      <c r="N59" s="107">
        <v>1</v>
      </c>
      <c r="O59" s="107">
        <v>1</v>
      </c>
      <c r="P59" s="107" t="s">
        <v>177</v>
      </c>
      <c r="Q59">
        <v>437265.16100000002</v>
      </c>
      <c r="R59">
        <v>23479.489000000001</v>
      </c>
      <c r="S59" s="14">
        <f t="shared" si="1"/>
        <v>5.3696226212725877</v>
      </c>
      <c r="T59" s="14">
        <f>AVERAGE(S59,S62,S65)</f>
        <v>4.1690269494162786</v>
      </c>
      <c r="V59" s="107" t="s">
        <v>21</v>
      </c>
      <c r="W59" s="108" t="s">
        <v>14</v>
      </c>
      <c r="X59" s="107">
        <v>1</v>
      </c>
      <c r="Y59" s="107">
        <v>1</v>
      </c>
      <c r="Z59" s="107" t="s">
        <v>177</v>
      </c>
      <c r="AA59">
        <v>1390654.727</v>
      </c>
      <c r="AB59">
        <v>352081.59899999999</v>
      </c>
      <c r="AC59" s="14">
        <f t="shared" si="2"/>
        <v>25.31768613475543</v>
      </c>
      <c r="AD59" s="14">
        <f>AVERAGE(AC59,AC62,AC65)</f>
        <v>19.457121374774413</v>
      </c>
    </row>
    <row r="60" spans="2:30">
      <c r="B60" s="107" t="s">
        <v>19</v>
      </c>
      <c r="C60" s="108" t="s">
        <v>14</v>
      </c>
      <c r="D60" s="107">
        <v>2</v>
      </c>
      <c r="E60" s="107">
        <v>1</v>
      </c>
      <c r="F60" s="107" t="s">
        <v>177</v>
      </c>
      <c r="G60">
        <v>667580.26199999999</v>
      </c>
      <c r="H60">
        <v>399209.27500000002</v>
      </c>
      <c r="I60" s="14">
        <f t="shared" si="0"/>
        <v>59.79944251257686</v>
      </c>
      <c r="J60" s="14">
        <f>AVERAGE(I60,I63,I66)</f>
        <v>38.99403278734264</v>
      </c>
      <c r="L60" s="107" t="s">
        <v>20</v>
      </c>
      <c r="M60" s="108" t="s">
        <v>14</v>
      </c>
      <c r="N60" s="107">
        <v>2</v>
      </c>
      <c r="O60" s="107">
        <v>1</v>
      </c>
      <c r="P60" s="107" t="s">
        <v>177</v>
      </c>
      <c r="Q60">
        <v>1649913.05</v>
      </c>
      <c r="R60">
        <v>1142100.922</v>
      </c>
      <c r="S60" s="14">
        <f t="shared" si="1"/>
        <v>69.221885480571231</v>
      </c>
      <c r="T60" s="14">
        <f>AVERAGE(S60,S63,S66)</f>
        <v>38.152604274183339</v>
      </c>
      <c r="V60" s="107" t="s">
        <v>21</v>
      </c>
      <c r="W60" s="108" t="s">
        <v>14</v>
      </c>
      <c r="X60" s="107">
        <v>2</v>
      </c>
      <c r="Y60" s="107">
        <v>1</v>
      </c>
      <c r="Z60" s="107" t="s">
        <v>177</v>
      </c>
      <c r="AA60">
        <v>1777725.1780000001</v>
      </c>
      <c r="AB60">
        <v>359985.13699999999</v>
      </c>
      <c r="AC60" s="14">
        <f t="shared" si="2"/>
        <v>20.24976309358431</v>
      </c>
      <c r="AD60" s="14">
        <f>AVERAGE(AC60,AC63,AC66)</f>
        <v>16.093423508454482</v>
      </c>
    </row>
    <row r="61" spans="2:30">
      <c r="B61" s="107" t="s">
        <v>19</v>
      </c>
      <c r="C61" s="108" t="s">
        <v>14</v>
      </c>
      <c r="D61" s="107">
        <v>3</v>
      </c>
      <c r="E61" s="107">
        <v>1</v>
      </c>
      <c r="F61" s="107" t="s">
        <v>177</v>
      </c>
      <c r="G61">
        <v>259728.74600000001</v>
      </c>
      <c r="H61">
        <v>145087.693</v>
      </c>
      <c r="I61" s="14">
        <f t="shared" si="0"/>
        <v>55.86123801637266</v>
      </c>
      <c r="J61" s="14">
        <f>AVERAGE(I61,I64,I67)</f>
        <v>33.37120436713402</v>
      </c>
      <c r="L61" s="107" t="s">
        <v>20</v>
      </c>
      <c r="M61" s="108" t="s">
        <v>14</v>
      </c>
      <c r="N61" s="107">
        <v>3</v>
      </c>
      <c r="O61" s="107">
        <v>1</v>
      </c>
      <c r="P61" s="107" t="s">
        <v>177</v>
      </c>
      <c r="Q61">
        <v>1252523.781</v>
      </c>
      <c r="R61">
        <v>166497.473</v>
      </c>
      <c r="S61" s="14">
        <f t="shared" si="1"/>
        <v>13.292959026060998</v>
      </c>
      <c r="T61" s="14">
        <f>AVERAGE(S61,S64,S67)</f>
        <v>12.177807547846726</v>
      </c>
      <c r="V61" s="107" t="s">
        <v>21</v>
      </c>
      <c r="W61" s="108" t="s">
        <v>14</v>
      </c>
      <c r="X61" s="107">
        <v>3</v>
      </c>
      <c r="Y61" s="107">
        <v>1</v>
      </c>
      <c r="Z61" s="107" t="s">
        <v>177</v>
      </c>
      <c r="AA61">
        <v>1889280.618</v>
      </c>
      <c r="AB61">
        <v>239271.7</v>
      </c>
      <c r="AC61" s="14">
        <f t="shared" si="2"/>
        <v>12.664698812889638</v>
      </c>
      <c r="AD61" s="14">
        <f>AVERAGE(AC61,AC64,AC67)</f>
        <v>11.655566598216206</v>
      </c>
    </row>
    <row r="62" spans="2:30">
      <c r="B62" s="107" t="s">
        <v>19</v>
      </c>
      <c r="C62" s="108" t="s">
        <v>14</v>
      </c>
      <c r="D62" s="107">
        <v>1</v>
      </c>
      <c r="E62" s="107">
        <v>2</v>
      </c>
      <c r="F62" s="107" t="s">
        <v>177</v>
      </c>
      <c r="G62">
        <v>1011401.605</v>
      </c>
      <c r="H62">
        <v>318119.79800000001</v>
      </c>
      <c r="I62" s="14">
        <f t="shared" si="0"/>
        <v>31.453361001933551</v>
      </c>
      <c r="J62" s="14"/>
      <c r="L62" s="107" t="s">
        <v>20</v>
      </c>
      <c r="M62" s="108" t="s">
        <v>14</v>
      </c>
      <c r="N62" s="107">
        <v>1</v>
      </c>
      <c r="O62" s="107">
        <v>2</v>
      </c>
      <c r="P62" s="107" t="s">
        <v>177</v>
      </c>
      <c r="Q62">
        <v>1077751.189</v>
      </c>
      <c r="R62">
        <v>51171.968000000001</v>
      </c>
      <c r="S62" s="14">
        <f t="shared" si="1"/>
        <v>4.748031690642839</v>
      </c>
      <c r="T62" s="14"/>
      <c r="V62" s="107" t="s">
        <v>21</v>
      </c>
      <c r="W62" s="108" t="s">
        <v>14</v>
      </c>
      <c r="X62" s="107">
        <v>1</v>
      </c>
      <c r="Y62" s="107">
        <v>2</v>
      </c>
      <c r="Z62" s="107" t="s">
        <v>177</v>
      </c>
      <c r="AA62">
        <v>1314083.68</v>
      </c>
      <c r="AB62">
        <v>1550.981</v>
      </c>
      <c r="AC62" s="14">
        <f t="shared" si="2"/>
        <v>0.11802756731595662</v>
      </c>
      <c r="AD62" s="14"/>
    </row>
    <row r="63" spans="2:30">
      <c r="B63" s="107" t="s">
        <v>19</v>
      </c>
      <c r="C63" s="108" t="s">
        <v>14</v>
      </c>
      <c r="D63" s="107">
        <v>2</v>
      </c>
      <c r="E63" s="107">
        <v>2</v>
      </c>
      <c r="F63" s="107" t="s">
        <v>177</v>
      </c>
      <c r="G63">
        <v>1119667.8060000001</v>
      </c>
      <c r="H63">
        <v>486394.174</v>
      </c>
      <c r="I63" s="14">
        <f t="shared" si="0"/>
        <v>43.440935909163755</v>
      </c>
      <c r="L63" s="107" t="s">
        <v>20</v>
      </c>
      <c r="M63" s="108" t="s">
        <v>14</v>
      </c>
      <c r="N63" s="107">
        <v>2</v>
      </c>
      <c r="O63" s="107">
        <v>2</v>
      </c>
      <c r="P63" s="107" t="s">
        <v>177</v>
      </c>
      <c r="Q63">
        <v>1996327.2890000001</v>
      </c>
      <c r="R63">
        <v>705960.91</v>
      </c>
      <c r="S63" s="14">
        <f t="shared" si="1"/>
        <v>35.362984511103377</v>
      </c>
      <c r="V63" s="107" t="s">
        <v>21</v>
      </c>
      <c r="W63" s="108" t="s">
        <v>14</v>
      </c>
      <c r="X63" s="107">
        <v>2</v>
      </c>
      <c r="Y63" s="107">
        <v>2</v>
      </c>
      <c r="Z63" s="107" t="s">
        <v>177</v>
      </c>
      <c r="AA63">
        <v>1704406.213</v>
      </c>
      <c r="AB63">
        <v>281059.00699999998</v>
      </c>
      <c r="AC63" s="14">
        <f t="shared" si="2"/>
        <v>16.490142130219986</v>
      </c>
    </row>
    <row r="64" spans="2:30">
      <c r="B64" s="107" t="s">
        <v>19</v>
      </c>
      <c r="C64" s="108" t="s">
        <v>14</v>
      </c>
      <c r="D64" s="107">
        <v>3</v>
      </c>
      <c r="E64" s="107">
        <v>2</v>
      </c>
      <c r="F64" s="107" t="s">
        <v>177</v>
      </c>
      <c r="G64">
        <v>1421924.7919999999</v>
      </c>
      <c r="H64">
        <v>200026.75399999999</v>
      </c>
      <c r="I64" s="14">
        <f t="shared" si="0"/>
        <v>14.067323048686248</v>
      </c>
      <c r="L64" s="107" t="s">
        <v>20</v>
      </c>
      <c r="M64" s="108" t="s">
        <v>14</v>
      </c>
      <c r="N64" s="107">
        <v>3</v>
      </c>
      <c r="O64" s="107">
        <v>2</v>
      </c>
      <c r="P64" s="107" t="s">
        <v>177</v>
      </c>
      <c r="Q64">
        <v>1638032.105</v>
      </c>
      <c r="R64">
        <v>207586.20699999999</v>
      </c>
      <c r="S64" s="14">
        <f t="shared" si="1"/>
        <v>12.672902220069734</v>
      </c>
      <c r="V64" s="107" t="s">
        <v>21</v>
      </c>
      <c r="W64" s="108" t="s">
        <v>14</v>
      </c>
      <c r="X64" s="107">
        <v>3</v>
      </c>
      <c r="Y64" s="107">
        <v>2</v>
      </c>
      <c r="Z64" s="107" t="s">
        <v>177</v>
      </c>
      <c r="AA64">
        <v>1841460.3149999999</v>
      </c>
      <c r="AB64">
        <v>86782.104999999996</v>
      </c>
      <c r="AC64" s="14">
        <f t="shared" si="2"/>
        <v>4.7126785352417437</v>
      </c>
    </row>
    <row r="65" spans="2:30">
      <c r="B65" s="107" t="s">
        <v>19</v>
      </c>
      <c r="C65" s="108" t="s">
        <v>14</v>
      </c>
      <c r="D65" s="107">
        <v>1</v>
      </c>
      <c r="E65" s="107">
        <v>3</v>
      </c>
      <c r="F65" s="107" t="s">
        <v>177</v>
      </c>
      <c r="G65">
        <v>1945749.108</v>
      </c>
      <c r="H65">
        <v>210335.166</v>
      </c>
      <c r="I65" s="14">
        <f t="shared" si="0"/>
        <v>10.809983935503364</v>
      </c>
      <c r="J65" s="14"/>
      <c r="L65" s="107" t="s">
        <v>20</v>
      </c>
      <c r="M65" s="108" t="s">
        <v>14</v>
      </c>
      <c r="N65" s="107">
        <v>1</v>
      </c>
      <c r="O65" s="107">
        <v>3</v>
      </c>
      <c r="P65" s="107" t="s">
        <v>177</v>
      </c>
      <c r="Q65">
        <v>1561016.6470000001</v>
      </c>
      <c r="R65">
        <v>37299.345999999998</v>
      </c>
      <c r="S65" s="14">
        <f t="shared" si="1"/>
        <v>2.3894265363334077</v>
      </c>
      <c r="T65" s="14"/>
      <c r="V65" s="107" t="s">
        <v>21</v>
      </c>
      <c r="W65" s="108" t="s">
        <v>14</v>
      </c>
      <c r="X65" s="107">
        <v>1</v>
      </c>
      <c r="Y65" s="107">
        <v>3</v>
      </c>
      <c r="Z65" s="107" t="s">
        <v>177</v>
      </c>
      <c r="AA65">
        <v>1261145.2139999999</v>
      </c>
      <c r="AB65">
        <v>415366.37900000002</v>
      </c>
      <c r="AC65" s="14">
        <f t="shared" si="2"/>
        <v>32.935650422251854</v>
      </c>
      <c r="AD65" s="14"/>
    </row>
    <row r="66" spans="2:30">
      <c r="B66" s="107" t="s">
        <v>19</v>
      </c>
      <c r="C66" s="108" t="s">
        <v>14</v>
      </c>
      <c r="D66" s="107">
        <v>2</v>
      </c>
      <c r="E66" s="107">
        <v>3</v>
      </c>
      <c r="F66" s="107" t="s">
        <v>177</v>
      </c>
      <c r="G66">
        <v>1482613.7039999999</v>
      </c>
      <c r="H66">
        <v>203736.62299999999</v>
      </c>
      <c r="I66" s="14">
        <f t="shared" si="0"/>
        <v>13.741719940287291</v>
      </c>
      <c r="L66" s="107" t="s">
        <v>20</v>
      </c>
      <c r="M66" s="108" t="s">
        <v>14</v>
      </c>
      <c r="N66" s="107">
        <v>2</v>
      </c>
      <c r="O66" s="107">
        <v>3</v>
      </c>
      <c r="P66" s="107" t="s">
        <v>177</v>
      </c>
      <c r="Q66">
        <v>2139053.9539999999</v>
      </c>
      <c r="R66">
        <v>211187.57399999999</v>
      </c>
      <c r="S66" s="14">
        <f t="shared" si="1"/>
        <v>9.8729428308754095</v>
      </c>
      <c r="V66" s="107" t="s">
        <v>21</v>
      </c>
      <c r="W66" s="108" t="s">
        <v>14</v>
      </c>
      <c r="X66" s="107">
        <v>2</v>
      </c>
      <c r="Y66" s="107">
        <v>3</v>
      </c>
      <c r="Z66" s="107" t="s">
        <v>177</v>
      </c>
      <c r="AA66">
        <v>1881276.0109999999</v>
      </c>
      <c r="AB66">
        <v>217106.12400000001</v>
      </c>
      <c r="AC66" s="14">
        <f t="shared" si="2"/>
        <v>11.540365301559145</v>
      </c>
    </row>
    <row r="67" spans="2:30">
      <c r="B67" s="107" t="s">
        <v>19</v>
      </c>
      <c r="C67" s="108" t="s">
        <v>14</v>
      </c>
      <c r="D67" s="107">
        <v>3</v>
      </c>
      <c r="E67" s="107">
        <v>3</v>
      </c>
      <c r="F67" s="107" t="s">
        <v>177</v>
      </c>
      <c r="G67">
        <v>1596548.0079999999</v>
      </c>
      <c r="H67">
        <v>481918.84700000001</v>
      </c>
      <c r="I67" s="14">
        <f t="shared" si="0"/>
        <v>30.185052036343151</v>
      </c>
      <c r="L67" s="107" t="s">
        <v>20</v>
      </c>
      <c r="M67" s="108" t="s">
        <v>14</v>
      </c>
      <c r="N67" s="107">
        <v>3</v>
      </c>
      <c r="O67" s="107">
        <v>3</v>
      </c>
      <c r="P67" s="107" t="s">
        <v>177</v>
      </c>
      <c r="Q67">
        <v>1818110.1370000001</v>
      </c>
      <c r="R67">
        <v>192129.905</v>
      </c>
      <c r="S67" s="14">
        <f t="shared" si="1"/>
        <v>10.567561397409445</v>
      </c>
      <c r="V67" s="107" t="s">
        <v>21</v>
      </c>
      <c r="W67" s="108" t="s">
        <v>14</v>
      </c>
      <c r="X67" s="107">
        <v>3</v>
      </c>
      <c r="Y67" s="107">
        <v>3</v>
      </c>
      <c r="Z67" s="107" t="s">
        <v>177</v>
      </c>
      <c r="AA67">
        <v>1554592.747</v>
      </c>
      <c r="AB67">
        <v>273442.33100000001</v>
      </c>
      <c r="AC67" s="14">
        <f t="shared" si="2"/>
        <v>17.58932244651724</v>
      </c>
    </row>
    <row r="68" spans="2:30">
      <c r="B68" s="107" t="s">
        <v>19</v>
      </c>
      <c r="C68" s="108" t="s">
        <v>16</v>
      </c>
      <c r="D68" s="107">
        <v>1</v>
      </c>
      <c r="E68" s="107">
        <v>1</v>
      </c>
      <c r="F68" s="107" t="s">
        <v>177</v>
      </c>
      <c r="G68">
        <v>454962.09899999999</v>
      </c>
      <c r="H68">
        <v>133.76900000000001</v>
      </c>
      <c r="I68" s="14">
        <f t="shared" si="0"/>
        <v>2.9402229393178533E-2</v>
      </c>
      <c r="J68" s="14">
        <f>AVERAGE(I68,I71,I74)</f>
        <v>2.4038176619453778E-2</v>
      </c>
      <c r="L68" s="107" t="s">
        <v>20</v>
      </c>
      <c r="M68" s="108" t="s">
        <v>16</v>
      </c>
      <c r="N68" s="107">
        <v>1</v>
      </c>
      <c r="O68" s="107">
        <v>1</v>
      </c>
      <c r="P68" s="107" t="s">
        <v>177</v>
      </c>
      <c r="Q68">
        <v>638637.03899999999</v>
      </c>
      <c r="R68">
        <v>150.86199999999999</v>
      </c>
      <c r="S68" s="14">
        <f t="shared" si="1"/>
        <v>2.3622494591955541E-2</v>
      </c>
      <c r="T68" s="14">
        <f>AVERAGE(S68,S71,S74)</f>
        <v>6.7288827041622215E-2</v>
      </c>
      <c r="V68" s="107" t="s">
        <v>21</v>
      </c>
      <c r="W68" s="108" t="s">
        <v>16</v>
      </c>
      <c r="X68" s="107">
        <v>1</v>
      </c>
      <c r="Y68" s="107">
        <v>1</v>
      </c>
      <c r="Z68" s="107" t="s">
        <v>177</v>
      </c>
      <c r="AA68">
        <v>2211679.548</v>
      </c>
      <c r="AB68">
        <v>188.76300000000001</v>
      </c>
      <c r="AC68" s="14">
        <f t="shared" si="2"/>
        <v>8.5348259502917839E-3</v>
      </c>
      <c r="AD68" s="14">
        <f>AVERAGE(AC68,AC71,AC74)</f>
        <v>8.9486349622065493E-3</v>
      </c>
    </row>
    <row r="69" spans="2:30">
      <c r="B69" s="107" t="s">
        <v>19</v>
      </c>
      <c r="C69" s="108" t="s">
        <v>16</v>
      </c>
      <c r="D69" s="107">
        <v>2</v>
      </c>
      <c r="E69" s="107">
        <v>1</v>
      </c>
      <c r="F69" s="107" t="s">
        <v>177</v>
      </c>
      <c r="G69">
        <v>993669.73800000001</v>
      </c>
      <c r="H69">
        <v>2271.8490000000002</v>
      </c>
      <c r="I69" s="14">
        <f t="shared" si="0"/>
        <v>0.22863220173864246</v>
      </c>
      <c r="J69" s="14">
        <f>AVERAGE(I69,I72,I75)</f>
        <v>8.8494990037172774E-2</v>
      </c>
      <c r="L69" s="107" t="s">
        <v>20</v>
      </c>
      <c r="M69" s="108" t="s">
        <v>16</v>
      </c>
      <c r="N69" s="107">
        <v>2</v>
      </c>
      <c r="O69" s="107">
        <v>1</v>
      </c>
      <c r="P69" s="107" t="s">
        <v>177</v>
      </c>
      <c r="Q69">
        <v>919728.00199999998</v>
      </c>
      <c r="R69">
        <v>106.27200000000001</v>
      </c>
      <c r="S69" s="14">
        <f t="shared" si="1"/>
        <v>1.1554720500942191E-2</v>
      </c>
      <c r="T69" s="14">
        <f>AVERAGE(S69,S72,S75)</f>
        <v>3.6679473636836976E-2</v>
      </c>
      <c r="V69" s="107" t="s">
        <v>21</v>
      </c>
      <c r="W69" s="108" t="s">
        <v>16</v>
      </c>
      <c r="X69" s="107">
        <v>2</v>
      </c>
      <c r="Y69" s="107">
        <v>1</v>
      </c>
      <c r="Z69" s="107" t="s">
        <v>177</v>
      </c>
      <c r="AA69">
        <v>1637907.253</v>
      </c>
      <c r="AB69">
        <v>393.13299999999998</v>
      </c>
      <c r="AC69" s="14">
        <f t="shared" si="2"/>
        <v>2.400215270308715E-2</v>
      </c>
      <c r="AD69" s="14">
        <f>AVERAGE(AC69,AC72,AC75)</f>
        <v>2.0564982068200736E-2</v>
      </c>
    </row>
    <row r="70" spans="2:30">
      <c r="B70" s="107" t="s">
        <v>19</v>
      </c>
      <c r="C70" s="108" t="s">
        <v>16</v>
      </c>
      <c r="D70" s="107">
        <v>3</v>
      </c>
      <c r="E70" s="107">
        <v>1</v>
      </c>
      <c r="F70" s="107" t="s">
        <v>177</v>
      </c>
      <c r="G70">
        <v>929470.86800000002</v>
      </c>
      <c r="H70">
        <v>1146.7</v>
      </c>
      <c r="I70" s="14">
        <f t="shared" si="0"/>
        <v>0.12337126847960554</v>
      </c>
      <c r="J70" s="14">
        <f>AVERAGE(I70,I73,I76)</f>
        <v>4.4419635454445876E-2</v>
      </c>
      <c r="L70" s="107" t="s">
        <v>20</v>
      </c>
      <c r="M70" s="108" t="s">
        <v>16</v>
      </c>
      <c r="N70" s="107">
        <v>3</v>
      </c>
      <c r="O70" s="107">
        <v>1</v>
      </c>
      <c r="P70" s="107" t="s">
        <v>177</v>
      </c>
      <c r="Q70">
        <v>1108501.04</v>
      </c>
      <c r="R70">
        <v>1047.117</v>
      </c>
      <c r="S70" s="14">
        <f t="shared" si="1"/>
        <v>9.4462428289647793E-2</v>
      </c>
      <c r="T70" s="14">
        <f>AVERAGE(S70,S73,S76)</f>
        <v>8.5280990493439804E-2</v>
      </c>
      <c r="V70" s="107" t="s">
        <v>21</v>
      </c>
      <c r="W70" s="108" t="s">
        <v>16</v>
      </c>
      <c r="X70" s="107">
        <v>3</v>
      </c>
      <c r="Y70" s="107">
        <v>1</v>
      </c>
      <c r="Z70" s="107" t="s">
        <v>177</v>
      </c>
      <c r="AA70">
        <v>1895034.1850000001</v>
      </c>
      <c r="AB70">
        <v>286.86099999999999</v>
      </c>
      <c r="AC70" s="14">
        <f t="shared" si="2"/>
        <v>1.5137510566860829E-2</v>
      </c>
      <c r="AD70" s="14">
        <f>AVERAGE(AC70,AC73,AC76)</f>
        <v>1.6801306863185161E-2</v>
      </c>
    </row>
    <row r="71" spans="2:30">
      <c r="B71" s="107" t="s">
        <v>19</v>
      </c>
      <c r="C71" s="108" t="s">
        <v>16</v>
      </c>
      <c r="D71" s="107">
        <v>1</v>
      </c>
      <c r="E71" s="107">
        <v>2</v>
      </c>
      <c r="F71" s="107" t="s">
        <v>177</v>
      </c>
      <c r="G71">
        <v>1285929.6969999999</v>
      </c>
      <c r="H71">
        <v>379.01299999999998</v>
      </c>
      <c r="I71" s="14">
        <f t="shared" si="0"/>
        <v>2.947385077770702E-2</v>
      </c>
      <c r="J71" s="14"/>
      <c r="L71" s="107" t="s">
        <v>20</v>
      </c>
      <c r="M71" s="108" t="s">
        <v>16</v>
      </c>
      <c r="N71" s="107">
        <v>1</v>
      </c>
      <c r="O71" s="107">
        <v>2</v>
      </c>
      <c r="P71" s="107" t="s">
        <v>177</v>
      </c>
      <c r="Q71">
        <v>964720.571</v>
      </c>
      <c r="R71">
        <v>1284.1849999999999</v>
      </c>
      <c r="S71" s="14">
        <f t="shared" si="1"/>
        <v>0.13311471099541838</v>
      </c>
      <c r="T71" s="14"/>
      <c r="V71" s="107" t="s">
        <v>21</v>
      </c>
      <c r="W71" s="108" t="s">
        <v>16</v>
      </c>
      <c r="X71" s="107">
        <v>1</v>
      </c>
      <c r="Y71" s="107">
        <v>2</v>
      </c>
      <c r="Z71" s="107" t="s">
        <v>177</v>
      </c>
      <c r="AA71">
        <v>1928864.4469999999</v>
      </c>
      <c r="AB71">
        <v>325.505</v>
      </c>
      <c r="AC71" s="14">
        <f t="shared" si="2"/>
        <v>1.6875473053913362E-2</v>
      </c>
      <c r="AD71" s="14"/>
    </row>
    <row r="72" spans="2:30">
      <c r="B72" s="107" t="s">
        <v>19</v>
      </c>
      <c r="C72" s="108" t="s">
        <v>16</v>
      </c>
      <c r="D72" s="107">
        <v>2</v>
      </c>
      <c r="E72" s="107">
        <v>2</v>
      </c>
      <c r="F72" s="107" t="s">
        <v>177</v>
      </c>
      <c r="G72">
        <v>1867607.0149999999</v>
      </c>
      <c r="H72">
        <v>605.678</v>
      </c>
      <c r="I72" s="14">
        <f t="shared" si="0"/>
        <v>3.2430698489317893E-2</v>
      </c>
      <c r="L72" s="107" t="s">
        <v>20</v>
      </c>
      <c r="M72" s="108" t="s">
        <v>16</v>
      </c>
      <c r="N72" s="107">
        <v>2</v>
      </c>
      <c r="O72" s="107">
        <v>2</v>
      </c>
      <c r="P72" s="107" t="s">
        <v>177</v>
      </c>
      <c r="Q72">
        <v>1001413.496</v>
      </c>
      <c r="R72">
        <v>555.14300000000003</v>
      </c>
      <c r="S72" s="14">
        <f t="shared" si="1"/>
        <v>5.54359415184075E-2</v>
      </c>
      <c r="V72" s="107" t="s">
        <v>21</v>
      </c>
      <c r="W72" s="108" t="s">
        <v>16</v>
      </c>
      <c r="X72" s="107">
        <v>2</v>
      </c>
      <c r="Y72" s="107">
        <v>2</v>
      </c>
      <c r="Z72" s="107" t="s">
        <v>177</v>
      </c>
      <c r="AA72">
        <v>1878075.9509999999</v>
      </c>
      <c r="AB72">
        <v>503.86399999999998</v>
      </c>
      <c r="AC72" s="14">
        <f t="shared" si="2"/>
        <v>2.6828733935478632E-2</v>
      </c>
    </row>
    <row r="73" spans="2:30">
      <c r="B73" s="107" t="s">
        <v>19</v>
      </c>
      <c r="C73" s="108" t="s">
        <v>16</v>
      </c>
      <c r="D73" s="107">
        <v>3</v>
      </c>
      <c r="E73" s="107">
        <v>2</v>
      </c>
      <c r="F73" s="107" t="s">
        <v>177</v>
      </c>
      <c r="G73">
        <v>1542483.65</v>
      </c>
      <c r="H73">
        <v>61.683</v>
      </c>
      <c r="I73" s="14">
        <f t="shared" si="0"/>
        <v>3.9989402805015147E-3</v>
      </c>
      <c r="L73" s="107" t="s">
        <v>20</v>
      </c>
      <c r="M73" s="108" t="s">
        <v>16</v>
      </c>
      <c r="N73" s="107">
        <v>3</v>
      </c>
      <c r="O73" s="107">
        <v>2</v>
      </c>
      <c r="P73" s="107" t="s">
        <v>177</v>
      </c>
      <c r="Q73">
        <v>995992.86600000004</v>
      </c>
      <c r="R73">
        <v>380.49900000000002</v>
      </c>
      <c r="S73" s="14">
        <f t="shared" si="1"/>
        <v>3.8202984478003278E-2</v>
      </c>
      <c r="V73" s="107" t="s">
        <v>21</v>
      </c>
      <c r="W73" s="108" t="s">
        <v>16</v>
      </c>
      <c r="X73" s="107">
        <v>3</v>
      </c>
      <c r="Y73" s="107">
        <v>2</v>
      </c>
      <c r="Z73" s="107" t="s">
        <v>177</v>
      </c>
      <c r="AA73">
        <v>1516688.466</v>
      </c>
      <c r="AB73">
        <v>479.34</v>
      </c>
      <c r="AC73" s="14">
        <f t="shared" si="2"/>
        <v>3.1604380909164238E-2</v>
      </c>
    </row>
    <row r="74" spans="2:30">
      <c r="B74" s="107" t="s">
        <v>19</v>
      </c>
      <c r="C74" s="108" t="s">
        <v>16</v>
      </c>
      <c r="D74" s="107">
        <v>1</v>
      </c>
      <c r="E74" s="107">
        <v>3</v>
      </c>
      <c r="F74" s="107" t="s">
        <v>177</v>
      </c>
      <c r="G74">
        <v>2015303.9539999999</v>
      </c>
      <c r="H74">
        <v>266.79500000000002</v>
      </c>
      <c r="I74" s="14">
        <f t="shared" si="0"/>
        <v>1.3238449687475779E-2</v>
      </c>
      <c r="J74" s="14"/>
      <c r="L74" s="107" t="s">
        <v>20</v>
      </c>
      <c r="M74" s="108" t="s">
        <v>16</v>
      </c>
      <c r="N74" s="107">
        <v>1</v>
      </c>
      <c r="O74" s="107">
        <v>3</v>
      </c>
      <c r="P74" s="107" t="s">
        <v>177</v>
      </c>
      <c r="Q74">
        <v>900643.75100000005</v>
      </c>
      <c r="R74">
        <v>406.45400000000001</v>
      </c>
      <c r="S74" s="14">
        <f t="shared" si="1"/>
        <v>4.5129275537492741E-2</v>
      </c>
      <c r="T74" s="14"/>
      <c r="V74" s="107" t="s">
        <v>21</v>
      </c>
      <c r="W74" s="108" t="s">
        <v>16</v>
      </c>
      <c r="X74" s="107">
        <v>1</v>
      </c>
      <c r="Y74" s="107">
        <v>3</v>
      </c>
      <c r="Z74" s="107" t="s">
        <v>177</v>
      </c>
      <c r="AA74">
        <v>1811848.246</v>
      </c>
      <c r="AB74">
        <v>26.010999999999999</v>
      </c>
      <c r="AC74" s="14">
        <f t="shared" si="2"/>
        <v>1.4356058824145032E-3</v>
      </c>
      <c r="AD74" s="14"/>
    </row>
    <row r="75" spans="2:30">
      <c r="B75" s="107" t="s">
        <v>19</v>
      </c>
      <c r="C75" s="108" t="s">
        <v>16</v>
      </c>
      <c r="D75" s="107">
        <v>2</v>
      </c>
      <c r="E75" s="107">
        <v>3</v>
      </c>
      <c r="F75" s="107" t="s">
        <v>177</v>
      </c>
      <c r="G75">
        <v>1899042.8060000001</v>
      </c>
      <c r="H75">
        <v>83.977000000000004</v>
      </c>
      <c r="I75" s="14">
        <f t="shared" si="0"/>
        <v>4.4220698835579593E-3</v>
      </c>
      <c r="L75" s="107" t="s">
        <v>20</v>
      </c>
      <c r="M75" s="108" t="s">
        <v>16</v>
      </c>
      <c r="N75" s="107">
        <v>2</v>
      </c>
      <c r="O75" s="107">
        <v>3</v>
      </c>
      <c r="P75" s="107" t="s">
        <v>177</v>
      </c>
      <c r="Q75">
        <v>820025.26750000007</v>
      </c>
      <c r="R75">
        <v>353.0025</v>
      </c>
      <c r="S75" s="14">
        <f t="shared" si="1"/>
        <v>4.3047758891161234E-2</v>
      </c>
      <c r="V75" s="107" t="s">
        <v>21</v>
      </c>
      <c r="W75" s="108" t="s">
        <v>16</v>
      </c>
      <c r="X75" s="107">
        <v>2</v>
      </c>
      <c r="Y75" s="107">
        <v>3</v>
      </c>
      <c r="Z75" s="107" t="s">
        <v>177</v>
      </c>
      <c r="AA75">
        <v>2551532.4019999998</v>
      </c>
      <c r="AB75">
        <v>277.2</v>
      </c>
      <c r="AC75" s="14">
        <f t="shared" si="2"/>
        <v>1.0864059566036427E-2</v>
      </c>
    </row>
    <row r="76" spans="2:30">
      <c r="B76" s="107" t="s">
        <v>19</v>
      </c>
      <c r="C76" s="108" t="s">
        <v>16</v>
      </c>
      <c r="D76" s="107">
        <v>3</v>
      </c>
      <c r="E76" s="107">
        <v>3</v>
      </c>
      <c r="F76" s="107" t="s">
        <v>177</v>
      </c>
      <c r="G76">
        <v>1993989.298</v>
      </c>
      <c r="H76">
        <v>117.42</v>
      </c>
      <c r="I76" s="14">
        <f t="shared" si="0"/>
        <v>5.8886976032305671E-3</v>
      </c>
      <c r="L76" s="107" t="s">
        <v>20</v>
      </c>
      <c r="M76" s="108" t="s">
        <v>16</v>
      </c>
      <c r="N76" s="107">
        <v>3</v>
      </c>
      <c r="O76" s="107">
        <v>3</v>
      </c>
      <c r="P76" s="107" t="s">
        <v>177</v>
      </c>
      <c r="Q76">
        <v>971484.58900000004</v>
      </c>
      <c r="R76">
        <v>1196.6510000000001</v>
      </c>
      <c r="S76" s="14">
        <f t="shared" si="1"/>
        <v>0.12317755871266838</v>
      </c>
      <c r="V76" s="107" t="s">
        <v>21</v>
      </c>
      <c r="W76" s="108" t="s">
        <v>16</v>
      </c>
      <c r="X76" s="107">
        <v>3</v>
      </c>
      <c r="Y76" s="107">
        <v>3</v>
      </c>
      <c r="Z76" s="107" t="s">
        <v>177</v>
      </c>
      <c r="AA76">
        <v>2313498.8110000002</v>
      </c>
      <c r="AB76">
        <v>84.721000000000004</v>
      </c>
      <c r="AC76" s="14">
        <f t="shared" si="2"/>
        <v>3.6620291135304149E-3</v>
      </c>
    </row>
    <row r="77" spans="2:30">
      <c r="B77" s="107" t="s">
        <v>19</v>
      </c>
      <c r="C77" s="108" t="s">
        <v>11</v>
      </c>
      <c r="D77" s="107">
        <v>1</v>
      </c>
      <c r="E77" s="107">
        <v>1</v>
      </c>
      <c r="F77" s="107" t="s">
        <v>178</v>
      </c>
      <c r="G77">
        <v>691878.71600000001</v>
      </c>
      <c r="H77">
        <v>75.802999999999997</v>
      </c>
      <c r="I77" s="14">
        <f t="shared" si="0"/>
        <v>1.0956110984052875E-2</v>
      </c>
      <c r="J77" s="14">
        <f>AVERAGE(I77,I80,I83)</f>
        <v>2.2314123891004418E-2</v>
      </c>
      <c r="L77" s="107" t="s">
        <v>20</v>
      </c>
      <c r="M77" s="108" t="s">
        <v>11</v>
      </c>
      <c r="N77" s="107">
        <v>1</v>
      </c>
      <c r="O77" s="107">
        <v>1</v>
      </c>
      <c r="P77" s="107" t="s">
        <v>178</v>
      </c>
      <c r="Q77">
        <v>1220624.257</v>
      </c>
      <c r="R77">
        <v>996.58100000000002</v>
      </c>
      <c r="S77" s="14">
        <f t="shared" si="1"/>
        <v>8.1645190506811308E-2</v>
      </c>
      <c r="T77" s="14">
        <f>AVERAGE(S77,S80,S83)</f>
        <v>3.5451775859524005E-2</v>
      </c>
      <c r="V77" s="107" t="s">
        <v>21</v>
      </c>
      <c r="W77" s="108" t="s">
        <v>11</v>
      </c>
      <c r="X77" s="107">
        <v>1</v>
      </c>
      <c r="Y77" s="107">
        <v>1</v>
      </c>
      <c r="Z77" s="107" t="s">
        <v>178</v>
      </c>
      <c r="AA77">
        <v>590972.05700000003</v>
      </c>
      <c r="AB77">
        <v>269.76799999999997</v>
      </c>
      <c r="AC77" s="14">
        <f t="shared" si="2"/>
        <v>4.5648181974871263E-2</v>
      </c>
      <c r="AD77" s="14">
        <f>AVERAGE(AC77,AC80,AC83)</f>
        <v>2.4990428335356366E-2</v>
      </c>
    </row>
    <row r="78" spans="2:30">
      <c r="B78" s="107" t="s">
        <v>19</v>
      </c>
      <c r="C78" s="108" t="s">
        <v>11</v>
      </c>
      <c r="D78" s="107">
        <v>2</v>
      </c>
      <c r="E78" s="107">
        <v>1</v>
      </c>
      <c r="F78" s="107" t="s">
        <v>178</v>
      </c>
      <c r="G78">
        <v>923473.54299999995</v>
      </c>
      <c r="H78">
        <v>252.67500000000001</v>
      </c>
      <c r="I78" s="14">
        <f t="shared" si="0"/>
        <v>2.7361368597432576E-2</v>
      </c>
      <c r="J78" s="14">
        <f>AVERAGE(I78,I81,I84)</f>
        <v>0.11250242892340184</v>
      </c>
      <c r="L78" s="107" t="s">
        <v>20</v>
      </c>
      <c r="M78" s="108" t="s">
        <v>11</v>
      </c>
      <c r="N78" s="107">
        <v>2</v>
      </c>
      <c r="O78" s="107">
        <v>1</v>
      </c>
      <c r="P78" s="107" t="s">
        <v>178</v>
      </c>
      <c r="Q78">
        <v>374143.87599999999</v>
      </c>
      <c r="R78">
        <v>55.737000000000002</v>
      </c>
      <c r="S78" s="14">
        <f t="shared" si="1"/>
        <v>1.4897210291369305E-2</v>
      </c>
      <c r="T78" s="14">
        <f>AVERAGE(S78,S81,S84)</f>
        <v>0.10695252283784716</v>
      </c>
      <c r="V78" s="107" t="s">
        <v>21</v>
      </c>
      <c r="W78" s="108" t="s">
        <v>11</v>
      </c>
      <c r="X78" s="107">
        <v>2</v>
      </c>
      <c r="Y78" s="107">
        <v>1</v>
      </c>
      <c r="Z78" s="107" t="s">
        <v>178</v>
      </c>
      <c r="AA78">
        <v>1705150.1189999999</v>
      </c>
      <c r="AB78">
        <v>2583.9769999999999</v>
      </c>
      <c r="AC78" s="14">
        <f t="shared" si="2"/>
        <v>0.15153956072298172</v>
      </c>
      <c r="AD78" s="14">
        <f>AVERAGE(AC78,AC81,AC84)</f>
        <v>0.10711777949697344</v>
      </c>
    </row>
    <row r="79" spans="2:30">
      <c r="B79" s="107" t="s">
        <v>19</v>
      </c>
      <c r="C79" s="108" t="s">
        <v>11</v>
      </c>
      <c r="D79" s="107">
        <v>3</v>
      </c>
      <c r="E79" s="107">
        <v>1</v>
      </c>
      <c r="F79" s="107" t="s">
        <v>178</v>
      </c>
      <c r="G79">
        <v>884196.27599999995</v>
      </c>
      <c r="H79">
        <v>167.24799999999999</v>
      </c>
      <c r="I79" s="14">
        <f t="shared" si="0"/>
        <v>1.8915257227344395E-2</v>
      </c>
      <c r="J79" s="14">
        <f>AVERAGE(I79,I82,I85)</f>
        <v>1.5113914897115666E-2</v>
      </c>
      <c r="L79" s="107" t="s">
        <v>20</v>
      </c>
      <c r="M79" s="108" t="s">
        <v>11</v>
      </c>
      <c r="N79" s="107">
        <v>3</v>
      </c>
      <c r="O79" s="107">
        <v>1</v>
      </c>
      <c r="P79" s="107" t="s">
        <v>178</v>
      </c>
      <c r="Q79">
        <v>1309552.6159999999</v>
      </c>
      <c r="R79">
        <v>85.463999999999999</v>
      </c>
      <c r="S79" s="14">
        <f t="shared" si="1"/>
        <v>6.526198257008408E-3</v>
      </c>
      <c r="T79" s="14">
        <f>AVERAGE(S79,S82,S85)</f>
        <v>1.6951571489755925E-2</v>
      </c>
      <c r="V79" s="107" t="s">
        <v>21</v>
      </c>
      <c r="W79" s="108" t="s">
        <v>11</v>
      </c>
      <c r="X79" s="107">
        <v>3</v>
      </c>
      <c r="Y79" s="107">
        <v>1</v>
      </c>
      <c r="Z79" s="107" t="s">
        <v>178</v>
      </c>
      <c r="AA79">
        <v>475960.91</v>
      </c>
      <c r="AB79">
        <v>434.00700000000001</v>
      </c>
      <c r="AC79" s="14">
        <f t="shared" si="2"/>
        <v>9.1185429492518635E-2</v>
      </c>
      <c r="AD79" s="14">
        <f>AVERAGE(AC79,AC82,AC85)</f>
        <v>5.7051489125147202E-2</v>
      </c>
    </row>
    <row r="80" spans="2:30">
      <c r="B80" s="107" t="s">
        <v>19</v>
      </c>
      <c r="C80" s="108" t="s">
        <v>11</v>
      </c>
      <c r="D80" s="107">
        <v>1</v>
      </c>
      <c r="E80" s="107">
        <v>2</v>
      </c>
      <c r="F80" s="107" t="s">
        <v>178</v>
      </c>
      <c r="G80">
        <v>980698.57299999997</v>
      </c>
      <c r="H80">
        <v>359.69099999999997</v>
      </c>
      <c r="I80" s="14">
        <f t="shared" si="0"/>
        <v>3.6677018800964439E-2</v>
      </c>
      <c r="J80" s="14"/>
      <c r="L80" s="107" t="s">
        <v>20</v>
      </c>
      <c r="M80" s="108" t="s">
        <v>11</v>
      </c>
      <c r="N80" s="107">
        <v>1</v>
      </c>
      <c r="O80" s="107">
        <v>2</v>
      </c>
      <c r="P80" s="107" t="s">
        <v>178</v>
      </c>
      <c r="Q80">
        <v>1376532.402</v>
      </c>
      <c r="R80">
        <v>85.463999999999999</v>
      </c>
      <c r="S80" s="14">
        <f t="shared" si="1"/>
        <v>6.2086442626288433E-3</v>
      </c>
      <c r="T80" s="14"/>
      <c r="V80" s="107" t="s">
        <v>21</v>
      </c>
      <c r="W80" s="108" t="s">
        <v>11</v>
      </c>
      <c r="X80" s="107">
        <v>1</v>
      </c>
      <c r="Y80" s="107">
        <v>2</v>
      </c>
      <c r="Z80" s="107" t="s">
        <v>178</v>
      </c>
      <c r="AA80">
        <v>2229774.8220000002</v>
      </c>
      <c r="AB80">
        <v>499.40499999999997</v>
      </c>
      <c r="AC80" s="14">
        <f t="shared" si="2"/>
        <v>2.2397104634631126E-2</v>
      </c>
      <c r="AD80" s="14"/>
    </row>
    <row r="81" spans="2:30">
      <c r="B81" s="107" t="s">
        <v>19</v>
      </c>
      <c r="C81" s="108" t="s">
        <v>11</v>
      </c>
      <c r="D81" s="107">
        <v>2</v>
      </c>
      <c r="E81" s="107">
        <v>2</v>
      </c>
      <c r="F81" s="107" t="s">
        <v>178</v>
      </c>
      <c r="G81">
        <v>1234707.1939999999</v>
      </c>
      <c r="H81">
        <v>3743.3119999999999</v>
      </c>
      <c r="I81" s="14">
        <f t="shared" si="0"/>
        <v>0.30317406573724071</v>
      </c>
      <c r="L81" s="107" t="s">
        <v>20</v>
      </c>
      <c r="M81" s="108" t="s">
        <v>11</v>
      </c>
      <c r="N81" s="107">
        <v>2</v>
      </c>
      <c r="O81" s="107">
        <v>2</v>
      </c>
      <c r="P81" s="107" t="s">
        <v>178</v>
      </c>
      <c r="Q81">
        <v>1812772.7409999999</v>
      </c>
      <c r="R81">
        <v>44.59</v>
      </c>
      <c r="S81" s="14">
        <f t="shared" si="1"/>
        <v>2.4597677906058059E-3</v>
      </c>
      <c r="V81" s="107" t="s">
        <v>21</v>
      </c>
      <c r="W81" s="108" t="s">
        <v>11</v>
      </c>
      <c r="X81" s="107">
        <v>2</v>
      </c>
      <c r="Y81" s="107">
        <v>2</v>
      </c>
      <c r="Z81" s="107" t="s">
        <v>178</v>
      </c>
      <c r="AA81">
        <v>1535721.611</v>
      </c>
      <c r="AB81">
        <v>2213.1390000000001</v>
      </c>
      <c r="AC81" s="14">
        <f t="shared" si="2"/>
        <v>0.14411068934290072</v>
      </c>
    </row>
    <row r="82" spans="2:30">
      <c r="B82" s="107" t="s">
        <v>19</v>
      </c>
      <c r="C82" s="108" t="s">
        <v>11</v>
      </c>
      <c r="D82" s="107">
        <v>3</v>
      </c>
      <c r="E82" s="107">
        <v>2</v>
      </c>
      <c r="F82" s="107" t="s">
        <v>178</v>
      </c>
      <c r="G82">
        <v>980175.38650000002</v>
      </c>
      <c r="H82">
        <v>82.119500000000002</v>
      </c>
      <c r="I82" s="14">
        <f t="shared" si="0"/>
        <v>8.3780414333022024E-3</v>
      </c>
      <c r="L82" s="107" t="s">
        <v>20</v>
      </c>
      <c r="M82" s="108" t="s">
        <v>11</v>
      </c>
      <c r="N82" s="107">
        <v>3</v>
      </c>
      <c r="O82" s="107">
        <v>2</v>
      </c>
      <c r="P82" s="107" t="s">
        <v>178</v>
      </c>
      <c r="Q82">
        <v>1410897.7409999999</v>
      </c>
      <c r="R82">
        <v>109.245</v>
      </c>
      <c r="S82" s="14">
        <f t="shared" si="1"/>
        <v>7.7429424419214526E-3</v>
      </c>
      <c r="V82" s="107" t="s">
        <v>21</v>
      </c>
      <c r="W82" s="108" t="s">
        <v>11</v>
      </c>
      <c r="X82" s="107">
        <v>3</v>
      </c>
      <c r="Y82" s="107">
        <v>2</v>
      </c>
      <c r="Z82" s="107" t="s">
        <v>178</v>
      </c>
      <c r="AA82">
        <v>2330154.5780000002</v>
      </c>
      <c r="AB82">
        <v>1758.3230000000001</v>
      </c>
      <c r="AC82" s="14">
        <f t="shared" si="2"/>
        <v>7.5459500266681453E-2</v>
      </c>
    </row>
    <row r="83" spans="2:30">
      <c r="B83" s="107" t="s">
        <v>19</v>
      </c>
      <c r="C83" s="108" t="s">
        <v>11</v>
      </c>
      <c r="D83" s="107">
        <v>1</v>
      </c>
      <c r="E83" s="107">
        <v>3</v>
      </c>
      <c r="F83" s="107" t="s">
        <v>178</v>
      </c>
      <c r="G83">
        <v>1043008.323</v>
      </c>
      <c r="H83">
        <v>201.39699999999999</v>
      </c>
      <c r="I83" s="14">
        <f t="shared" si="0"/>
        <v>1.9309241887995942E-2</v>
      </c>
      <c r="J83" s="14"/>
      <c r="L83" s="107" t="s">
        <v>20</v>
      </c>
      <c r="M83" s="108" t="s">
        <v>11</v>
      </c>
      <c r="N83" s="107">
        <v>1</v>
      </c>
      <c r="O83" s="107">
        <v>3</v>
      </c>
      <c r="P83" s="107" t="s">
        <v>178</v>
      </c>
      <c r="Q83">
        <v>1207632.2830000001</v>
      </c>
      <c r="R83">
        <v>223.43</v>
      </c>
      <c r="S83" s="14">
        <f t="shared" si="1"/>
        <v>1.8501492809131867E-2</v>
      </c>
      <c r="T83" s="14"/>
      <c r="V83" s="107" t="s">
        <v>21</v>
      </c>
      <c r="W83" s="108" t="s">
        <v>11</v>
      </c>
      <c r="X83" s="107">
        <v>1</v>
      </c>
      <c r="Y83" s="107">
        <v>3</v>
      </c>
      <c r="Z83" s="107" t="s">
        <v>178</v>
      </c>
      <c r="AA83">
        <v>1470011.8910000001</v>
      </c>
      <c r="AB83">
        <v>101.813</v>
      </c>
      <c r="AC83" s="14">
        <f t="shared" si="2"/>
        <v>6.9259983965667118E-3</v>
      </c>
      <c r="AD83" s="14"/>
    </row>
    <row r="84" spans="2:30">
      <c r="B84" s="107" t="s">
        <v>19</v>
      </c>
      <c r="C84" s="108" t="s">
        <v>11</v>
      </c>
      <c r="D84" s="107">
        <v>2</v>
      </c>
      <c r="E84" s="107">
        <v>3</v>
      </c>
      <c r="F84" s="107" t="s">
        <v>178</v>
      </c>
      <c r="G84">
        <v>1268472.057</v>
      </c>
      <c r="H84">
        <v>88.436000000000007</v>
      </c>
      <c r="I84" s="14">
        <f t="shared" si="0"/>
        <v>6.971852435532209E-3</v>
      </c>
      <c r="L84" s="107" t="s">
        <v>20</v>
      </c>
      <c r="M84" s="108" t="s">
        <v>11</v>
      </c>
      <c r="N84" s="107">
        <v>2</v>
      </c>
      <c r="O84" s="107">
        <v>3</v>
      </c>
      <c r="P84" s="107" t="s">
        <v>178</v>
      </c>
      <c r="Q84">
        <v>1649157.253</v>
      </c>
      <c r="R84">
        <v>5005.2020000000002</v>
      </c>
      <c r="S84" s="14">
        <f t="shared" si="1"/>
        <v>0.30350059043156635</v>
      </c>
      <c r="V84" s="107" t="s">
        <v>21</v>
      </c>
      <c r="W84" s="108" t="s">
        <v>11</v>
      </c>
      <c r="X84" s="107">
        <v>2</v>
      </c>
      <c r="Y84" s="107">
        <v>3</v>
      </c>
      <c r="Z84" s="107" t="s">
        <v>178</v>
      </c>
      <c r="AA84">
        <v>1922737.8119999999</v>
      </c>
      <c r="AB84">
        <v>494.20299999999997</v>
      </c>
      <c r="AC84" s="14">
        <f t="shared" si="2"/>
        <v>2.5703088425037952E-2</v>
      </c>
    </row>
    <row r="85" spans="2:30">
      <c r="B85" s="107" t="s">
        <v>19</v>
      </c>
      <c r="C85" s="108" t="s">
        <v>11</v>
      </c>
      <c r="D85" s="107">
        <v>3</v>
      </c>
      <c r="E85" s="107">
        <v>3</v>
      </c>
      <c r="F85" s="107" t="s">
        <v>178</v>
      </c>
      <c r="G85">
        <v>1124163.264</v>
      </c>
      <c r="H85">
        <v>202.89400000000001</v>
      </c>
      <c r="I85" s="14">
        <f t="shared" si="0"/>
        <v>1.8048446030700396E-2</v>
      </c>
      <c r="L85" s="107" t="s">
        <v>20</v>
      </c>
      <c r="M85" s="108" t="s">
        <v>11</v>
      </c>
      <c r="N85" s="107">
        <v>3</v>
      </c>
      <c r="O85" s="107">
        <v>3</v>
      </c>
      <c r="P85" s="107" t="s">
        <v>178</v>
      </c>
      <c r="Q85">
        <v>1308157.699</v>
      </c>
      <c r="R85">
        <v>478.59699999999998</v>
      </c>
      <c r="S85" s="14">
        <f t="shared" si="1"/>
        <v>3.6585573770337915E-2</v>
      </c>
      <c r="V85" s="107" t="s">
        <v>21</v>
      </c>
      <c r="W85" s="108" t="s">
        <v>11</v>
      </c>
      <c r="X85" s="107">
        <v>3</v>
      </c>
      <c r="Y85" s="107">
        <v>3</v>
      </c>
      <c r="Z85" s="107" t="s">
        <v>178</v>
      </c>
      <c r="AA85">
        <v>2158846.611</v>
      </c>
      <c r="AB85">
        <v>97.353999999999999</v>
      </c>
      <c r="AC85" s="14">
        <f t="shared" si="2"/>
        <v>4.5095376162415084E-3</v>
      </c>
    </row>
    <row r="86" spans="2:30">
      <c r="B86" s="107" t="s">
        <v>19</v>
      </c>
      <c r="C86" s="108" t="s">
        <v>14</v>
      </c>
      <c r="D86" s="107">
        <v>1</v>
      </c>
      <c r="E86" s="107">
        <v>1</v>
      </c>
      <c r="F86" s="107" t="s">
        <v>178</v>
      </c>
      <c r="G86">
        <v>588950.65399999998</v>
      </c>
      <c r="H86">
        <v>346819.26299999998</v>
      </c>
      <c r="I86" s="14">
        <f t="shared" si="0"/>
        <v>58.887660730910738</v>
      </c>
      <c r="J86" s="14">
        <f>AVERAGE(I86,I89,I92)</f>
        <v>38.489227752607839</v>
      </c>
      <c r="L86" s="107" t="s">
        <v>20</v>
      </c>
      <c r="M86" s="108" t="s">
        <v>14</v>
      </c>
      <c r="N86" s="107">
        <v>1</v>
      </c>
      <c r="O86" s="107">
        <v>1</v>
      </c>
      <c r="P86" s="107" t="s">
        <v>178</v>
      </c>
      <c r="Q86">
        <v>325069.114</v>
      </c>
      <c r="R86">
        <v>272899.82199999999</v>
      </c>
      <c r="S86" s="14">
        <f t="shared" si="1"/>
        <v>83.951323040798016</v>
      </c>
      <c r="T86" s="14">
        <f>AVERAGE(S86,S89,S92)</f>
        <v>68.622151113498049</v>
      </c>
      <c r="V86" s="107" t="s">
        <v>21</v>
      </c>
      <c r="W86" s="108" t="s">
        <v>14</v>
      </c>
      <c r="X86" s="107">
        <v>1</v>
      </c>
      <c r="Y86" s="107">
        <v>1</v>
      </c>
      <c r="Z86" s="107" t="s">
        <v>178</v>
      </c>
      <c r="AA86">
        <v>851131.09400000004</v>
      </c>
      <c r="AB86">
        <v>559079.96400000004</v>
      </c>
      <c r="AC86" s="14">
        <f t="shared" si="2"/>
        <v>65.686704191775192</v>
      </c>
      <c r="AD86" s="14">
        <f>AVERAGE(AC86,AC89,AC92)</f>
        <v>38.627623230633311</v>
      </c>
    </row>
    <row r="87" spans="2:30">
      <c r="B87" s="107" t="s">
        <v>19</v>
      </c>
      <c r="C87" s="108" t="s">
        <v>14</v>
      </c>
      <c r="D87" s="107">
        <v>2</v>
      </c>
      <c r="E87" s="107">
        <v>1</v>
      </c>
      <c r="F87" s="107" t="s">
        <v>178</v>
      </c>
      <c r="G87">
        <v>1107398.93</v>
      </c>
      <c r="H87">
        <v>374539.239</v>
      </c>
      <c r="I87" s="14">
        <f t="shared" si="0"/>
        <v>33.82152798359666</v>
      </c>
      <c r="J87" s="14">
        <f>AVERAGE(I87,I90,I93)</f>
        <v>23.337956589545044</v>
      </c>
      <c r="L87" s="107" t="s">
        <v>20</v>
      </c>
      <c r="M87" s="108" t="s">
        <v>14</v>
      </c>
      <c r="N87" s="107">
        <v>2</v>
      </c>
      <c r="O87" s="107">
        <v>1</v>
      </c>
      <c r="P87" s="107" t="s">
        <v>178</v>
      </c>
      <c r="Q87">
        <v>1136445.452</v>
      </c>
      <c r="R87">
        <v>858764.12</v>
      </c>
      <c r="S87" s="14">
        <f t="shared" si="1"/>
        <v>75.565801991524012</v>
      </c>
      <c r="T87" s="14">
        <f>AVERAGE(S87,S90,S93)</f>
        <v>68.018452784672462</v>
      </c>
      <c r="V87" s="107" t="s">
        <v>21</v>
      </c>
      <c r="W87" s="108" t="s">
        <v>14</v>
      </c>
      <c r="X87" s="107">
        <v>2</v>
      </c>
      <c r="Y87" s="107">
        <v>1</v>
      </c>
      <c r="Z87" s="107" t="s">
        <v>178</v>
      </c>
      <c r="AA87">
        <v>883262.48499999999</v>
      </c>
      <c r="AB87">
        <v>294357.90700000001</v>
      </c>
      <c r="AC87" s="14">
        <f t="shared" si="2"/>
        <v>33.326209592157646</v>
      </c>
      <c r="AD87" s="14">
        <f>AVERAGE(AC87,AC90,AC93)</f>
        <v>21.688305582073323</v>
      </c>
    </row>
    <row r="88" spans="2:30">
      <c r="B88" s="107" t="s">
        <v>19</v>
      </c>
      <c r="C88" s="108" t="s">
        <v>14</v>
      </c>
      <c r="D88" s="107">
        <v>3</v>
      </c>
      <c r="E88" s="107">
        <v>1</v>
      </c>
      <c r="F88" s="107" t="s">
        <v>178</v>
      </c>
      <c r="G88">
        <v>185797.41399999999</v>
      </c>
      <c r="H88">
        <v>14565.25</v>
      </c>
      <c r="I88" s="14">
        <f t="shared" ref="I88:I103" si="3">H88/G88*100</f>
        <v>7.8393179358244467</v>
      </c>
      <c r="J88" s="14">
        <f>AVERAGE(I88,I91,I94)</f>
        <v>9.4260158946126698</v>
      </c>
      <c r="L88" s="107" t="s">
        <v>20</v>
      </c>
      <c r="M88" s="108" t="s">
        <v>14</v>
      </c>
      <c r="N88" s="107">
        <v>3</v>
      </c>
      <c r="O88" s="107">
        <v>1</v>
      </c>
      <c r="P88" s="107" t="s">
        <v>178</v>
      </c>
      <c r="Q88">
        <v>98127.972999999998</v>
      </c>
      <c r="R88">
        <v>65899.226999999999</v>
      </c>
      <c r="S88" s="14">
        <f t="shared" ref="S88:S103" si="4">R88/Q88*100</f>
        <v>67.15641318709396</v>
      </c>
      <c r="T88" s="14">
        <f>AVERAGE(S88,S91,S94)</f>
        <v>44.199396052312373</v>
      </c>
      <c r="V88" s="107" t="s">
        <v>21</v>
      </c>
      <c r="W88" s="108" t="s">
        <v>14</v>
      </c>
      <c r="X88" s="107">
        <v>3</v>
      </c>
      <c r="Y88" s="107">
        <v>1</v>
      </c>
      <c r="Z88" s="107" t="s">
        <v>178</v>
      </c>
      <c r="AA88">
        <v>1576703.3289999999</v>
      </c>
      <c r="AB88">
        <v>206569.56</v>
      </c>
      <c r="AC88" s="14">
        <f t="shared" ref="AC88:AC103" si="5">AB88/AA88*100</f>
        <v>13.101358778192825</v>
      </c>
      <c r="AD88" s="14">
        <f>AVERAGE(AC88,AC91,AC94)</f>
        <v>11.426419197224051</v>
      </c>
    </row>
    <row r="89" spans="2:30">
      <c r="B89" s="107" t="s">
        <v>19</v>
      </c>
      <c r="C89" s="108" t="s">
        <v>14</v>
      </c>
      <c r="D89" s="107">
        <v>1</v>
      </c>
      <c r="E89" s="107">
        <v>2</v>
      </c>
      <c r="F89" s="107" t="s">
        <v>178</v>
      </c>
      <c r="G89">
        <v>1113090.071</v>
      </c>
      <c r="H89">
        <v>309407.69900000002</v>
      </c>
      <c r="I89" s="14">
        <f t="shared" si="3"/>
        <v>27.797184348435362</v>
      </c>
      <c r="J89" s="14"/>
      <c r="L89" s="107" t="s">
        <v>20</v>
      </c>
      <c r="M89" s="108" t="s">
        <v>14</v>
      </c>
      <c r="N89" s="107">
        <v>1</v>
      </c>
      <c r="O89" s="107">
        <v>2</v>
      </c>
      <c r="P89" s="107" t="s">
        <v>178</v>
      </c>
      <c r="Q89">
        <v>964769.62</v>
      </c>
      <c r="R89">
        <v>634991.08200000005</v>
      </c>
      <c r="S89" s="14">
        <f t="shared" si="4"/>
        <v>65.817897748480107</v>
      </c>
      <c r="T89" s="14"/>
      <c r="V89" s="107" t="s">
        <v>21</v>
      </c>
      <c r="W89" s="108" t="s">
        <v>14</v>
      </c>
      <c r="X89" s="107">
        <v>1</v>
      </c>
      <c r="Y89" s="107">
        <v>2</v>
      </c>
      <c r="Z89" s="107" t="s">
        <v>178</v>
      </c>
      <c r="AA89">
        <v>1283291.4680000001</v>
      </c>
      <c r="AB89">
        <v>318494.35200000001</v>
      </c>
      <c r="AC89" s="14">
        <f t="shared" si="5"/>
        <v>24.818551353448257</v>
      </c>
      <c r="AD89" s="14"/>
    </row>
    <row r="90" spans="2:30">
      <c r="B90" s="107" t="s">
        <v>19</v>
      </c>
      <c r="C90" s="108" t="s">
        <v>14</v>
      </c>
      <c r="D90" s="107">
        <v>2</v>
      </c>
      <c r="E90" s="107">
        <v>2</v>
      </c>
      <c r="F90" s="107" t="s">
        <v>178</v>
      </c>
      <c r="G90">
        <v>1600707.4909999999</v>
      </c>
      <c r="H90">
        <v>262287.45500000002</v>
      </c>
      <c r="I90" s="14">
        <f t="shared" si="3"/>
        <v>16.385720468899837</v>
      </c>
      <c r="L90" s="107" t="s">
        <v>20</v>
      </c>
      <c r="M90" s="108" t="s">
        <v>14</v>
      </c>
      <c r="N90" s="107">
        <v>2</v>
      </c>
      <c r="O90" s="107">
        <v>2</v>
      </c>
      <c r="P90" s="107" t="s">
        <v>178</v>
      </c>
      <c r="Q90">
        <v>1040093.639</v>
      </c>
      <c r="R90">
        <v>718308.56099999999</v>
      </c>
      <c r="S90" s="14">
        <f t="shared" si="4"/>
        <v>69.06191270341958</v>
      </c>
      <c r="V90" s="107" t="s">
        <v>21</v>
      </c>
      <c r="W90" s="108" t="s">
        <v>14</v>
      </c>
      <c r="X90" s="107">
        <v>2</v>
      </c>
      <c r="Y90" s="107">
        <v>2</v>
      </c>
      <c r="Z90" s="107" t="s">
        <v>178</v>
      </c>
      <c r="AA90">
        <v>1212763.08</v>
      </c>
      <c r="AB90">
        <v>303470.571</v>
      </c>
      <c r="AC90" s="14">
        <f t="shared" si="5"/>
        <v>25.023071365266166</v>
      </c>
    </row>
    <row r="91" spans="2:30">
      <c r="B91" s="107" t="s">
        <v>19</v>
      </c>
      <c r="C91" s="108" t="s">
        <v>14</v>
      </c>
      <c r="D91" s="107">
        <v>3</v>
      </c>
      <c r="E91" s="107">
        <v>2</v>
      </c>
      <c r="F91" s="107" t="s">
        <v>178</v>
      </c>
      <c r="G91">
        <v>953924.64300000004</v>
      </c>
      <c r="H91">
        <v>102791.32</v>
      </c>
      <c r="I91" s="14">
        <f t="shared" si="3"/>
        <v>10.775622661003004</v>
      </c>
      <c r="L91" s="107" t="s">
        <v>20</v>
      </c>
      <c r="M91" s="108" t="s">
        <v>14</v>
      </c>
      <c r="N91" s="107">
        <v>3</v>
      </c>
      <c r="O91" s="107">
        <v>2</v>
      </c>
      <c r="P91" s="107" t="s">
        <v>178</v>
      </c>
      <c r="Q91">
        <v>1704678.9539999999</v>
      </c>
      <c r="R91">
        <v>667997.91899999999</v>
      </c>
      <c r="S91" s="14">
        <f t="shared" si="4"/>
        <v>39.186142201882319</v>
      </c>
      <c r="V91" s="107" t="s">
        <v>21</v>
      </c>
      <c r="W91" s="108" t="s">
        <v>14</v>
      </c>
      <c r="X91" s="107">
        <v>3</v>
      </c>
      <c r="Y91" s="107">
        <v>2</v>
      </c>
      <c r="Z91" s="107" t="s">
        <v>178</v>
      </c>
      <c r="AA91">
        <v>1481906.213</v>
      </c>
      <c r="AB91">
        <v>196030.024</v>
      </c>
      <c r="AC91" s="14">
        <f t="shared" si="5"/>
        <v>13.228234167609903</v>
      </c>
    </row>
    <row r="92" spans="2:30">
      <c r="B92" s="107" t="s">
        <v>19</v>
      </c>
      <c r="C92" s="108" t="s">
        <v>14</v>
      </c>
      <c r="D92" s="107">
        <v>1</v>
      </c>
      <c r="E92" s="107">
        <v>3</v>
      </c>
      <c r="F92" s="107" t="s">
        <v>178</v>
      </c>
      <c r="G92">
        <v>1225274.227</v>
      </c>
      <c r="H92">
        <v>352668.69799999997</v>
      </c>
      <c r="I92" s="14">
        <f t="shared" si="3"/>
        <v>28.782838178477409</v>
      </c>
      <c r="J92" s="14"/>
      <c r="L92" s="107" t="s">
        <v>20</v>
      </c>
      <c r="M92" s="108" t="s">
        <v>14</v>
      </c>
      <c r="N92" s="107">
        <v>1</v>
      </c>
      <c r="O92" s="107">
        <v>3</v>
      </c>
      <c r="P92" s="107" t="s">
        <v>178</v>
      </c>
      <c r="Q92">
        <v>1556359.2450000001</v>
      </c>
      <c r="R92">
        <v>873074.46499999997</v>
      </c>
      <c r="S92" s="14">
        <f t="shared" si="4"/>
        <v>56.097232551216024</v>
      </c>
      <c r="T92" s="14"/>
      <c r="V92" s="107" t="s">
        <v>21</v>
      </c>
      <c r="W92" s="108" t="s">
        <v>14</v>
      </c>
      <c r="X92" s="107">
        <v>1</v>
      </c>
      <c r="Y92" s="107">
        <v>3</v>
      </c>
      <c r="Z92" s="107" t="s">
        <v>178</v>
      </c>
      <c r="AA92">
        <v>1338272.889</v>
      </c>
      <c r="AB92">
        <v>339621.73</v>
      </c>
      <c r="AC92" s="14">
        <f t="shared" si="5"/>
        <v>25.377614146676475</v>
      </c>
      <c r="AD92" s="14"/>
    </row>
    <row r="93" spans="2:30">
      <c r="B93" s="107" t="s">
        <v>19</v>
      </c>
      <c r="C93" s="108" t="s">
        <v>14</v>
      </c>
      <c r="D93" s="107">
        <v>2</v>
      </c>
      <c r="E93" s="107">
        <v>3</v>
      </c>
      <c r="F93" s="107" t="s">
        <v>178</v>
      </c>
      <c r="G93">
        <v>1676566.5870000001</v>
      </c>
      <c r="H93">
        <v>332071.19500000001</v>
      </c>
      <c r="I93" s="14">
        <f t="shared" si="3"/>
        <v>19.806621316138635</v>
      </c>
      <c r="L93" s="107" t="s">
        <v>20</v>
      </c>
      <c r="M93" s="108" t="s">
        <v>14</v>
      </c>
      <c r="N93" s="107">
        <v>2</v>
      </c>
      <c r="O93" s="107">
        <v>3</v>
      </c>
      <c r="P93" s="107" t="s">
        <v>178</v>
      </c>
      <c r="Q93">
        <v>1712858.9480000001</v>
      </c>
      <c r="R93">
        <v>1017911.7120000001</v>
      </c>
      <c r="S93" s="14">
        <f t="shared" si="4"/>
        <v>59.427643659073794</v>
      </c>
      <c r="V93" s="107" t="s">
        <v>21</v>
      </c>
      <c r="W93" s="108" t="s">
        <v>14</v>
      </c>
      <c r="X93" s="107">
        <v>2</v>
      </c>
      <c r="Y93" s="107">
        <v>3</v>
      </c>
      <c r="Z93" s="107" t="s">
        <v>178</v>
      </c>
      <c r="AA93">
        <v>1209741.379</v>
      </c>
      <c r="AB93">
        <v>81241.824999999997</v>
      </c>
      <c r="AC93" s="14">
        <f t="shared" si="5"/>
        <v>6.7156357887961438</v>
      </c>
    </row>
    <row r="94" spans="2:30">
      <c r="B94" s="107" t="s">
        <v>19</v>
      </c>
      <c r="C94" s="108" t="s">
        <v>14</v>
      </c>
      <c r="D94" s="107">
        <v>3</v>
      </c>
      <c r="E94" s="107">
        <v>3</v>
      </c>
      <c r="F94" s="107" t="s">
        <v>178</v>
      </c>
      <c r="G94">
        <v>930792.95499999996</v>
      </c>
      <c r="H94">
        <v>89943.52</v>
      </c>
      <c r="I94" s="14">
        <f t="shared" si="3"/>
        <v>9.6631070870105606</v>
      </c>
      <c r="L94" s="107" t="s">
        <v>20</v>
      </c>
      <c r="M94" s="108" t="s">
        <v>14</v>
      </c>
      <c r="N94" s="107">
        <v>3</v>
      </c>
      <c r="O94" s="107">
        <v>3</v>
      </c>
      <c r="P94" s="107" t="s">
        <v>178</v>
      </c>
      <c r="Q94">
        <v>1452609.9879999999</v>
      </c>
      <c r="R94">
        <v>381391.94400000002</v>
      </c>
      <c r="S94" s="14">
        <f t="shared" si="4"/>
        <v>26.25563276796084</v>
      </c>
      <c r="V94" s="107" t="s">
        <v>21</v>
      </c>
      <c r="W94" s="108" t="s">
        <v>14</v>
      </c>
      <c r="X94" s="107">
        <v>3</v>
      </c>
      <c r="Y94" s="107">
        <v>3</v>
      </c>
      <c r="Z94" s="107" t="s">
        <v>178</v>
      </c>
      <c r="AA94">
        <v>1654126.04</v>
      </c>
      <c r="AB94">
        <v>131497.473</v>
      </c>
      <c r="AC94" s="14">
        <f t="shared" si="5"/>
        <v>7.9496646458694284</v>
      </c>
    </row>
    <row r="95" spans="2:30">
      <c r="B95" s="107" t="s">
        <v>19</v>
      </c>
      <c r="C95" s="108" t="s">
        <v>16</v>
      </c>
      <c r="D95" s="107">
        <v>1</v>
      </c>
      <c r="E95" s="107">
        <v>1</v>
      </c>
      <c r="F95" s="107" t="s">
        <v>178</v>
      </c>
      <c r="G95">
        <v>835460.76100000006</v>
      </c>
      <c r="H95">
        <v>598.24599999999998</v>
      </c>
      <c r="I95" s="14">
        <f t="shared" si="3"/>
        <v>7.1606714273921471E-2</v>
      </c>
      <c r="J95" s="14">
        <f>AVERAGE(I95,I98,I101)</f>
        <v>3.6257653312391142E-2</v>
      </c>
      <c r="L95" s="107" t="s">
        <v>20</v>
      </c>
      <c r="M95" s="108" t="s">
        <v>16</v>
      </c>
      <c r="N95" s="107">
        <v>1</v>
      </c>
      <c r="O95" s="107">
        <v>1</v>
      </c>
      <c r="P95" s="107" t="s">
        <v>178</v>
      </c>
      <c r="Q95">
        <v>1445763.9709999999</v>
      </c>
      <c r="R95">
        <v>2512.634</v>
      </c>
      <c r="S95" s="14">
        <f t="shared" si="4"/>
        <v>0.17379282167766791</v>
      </c>
      <c r="T95" s="14">
        <f>AVERAGE(S95,S98,S101)</f>
        <v>0.94163494815579007</v>
      </c>
      <c r="V95" s="107" t="s">
        <v>21</v>
      </c>
      <c r="W95" s="108" t="s">
        <v>16</v>
      </c>
      <c r="X95" s="107">
        <v>1</v>
      </c>
      <c r="Y95" s="107">
        <v>1</v>
      </c>
      <c r="Z95" s="107" t="s">
        <v>178</v>
      </c>
      <c r="AA95">
        <v>1187259.2150000001</v>
      </c>
      <c r="AB95">
        <v>2802.4670000000001</v>
      </c>
      <c r="AC95" s="14">
        <f t="shared" si="5"/>
        <v>0.23604508304448071</v>
      </c>
      <c r="AD95" s="14">
        <f>AVERAGE(AC95,AC98,AC101)</f>
        <v>0.15175537527750751</v>
      </c>
    </row>
    <row r="96" spans="2:30">
      <c r="B96" s="107" t="s">
        <v>19</v>
      </c>
      <c r="C96" s="108" t="s">
        <v>16</v>
      </c>
      <c r="D96" s="107">
        <v>2</v>
      </c>
      <c r="E96" s="107">
        <v>1</v>
      </c>
      <c r="F96" s="107" t="s">
        <v>178</v>
      </c>
      <c r="G96">
        <v>1308283.294</v>
      </c>
      <c r="H96">
        <v>1749.405</v>
      </c>
      <c r="I96" s="14">
        <f t="shared" si="3"/>
        <v>0.13371759832316563</v>
      </c>
      <c r="J96" s="14">
        <f>AVERAGE(I96,I99,I102)</f>
        <v>4.7474005671201053E-2</v>
      </c>
      <c r="L96" s="107" t="s">
        <v>20</v>
      </c>
      <c r="M96" s="108" t="s">
        <v>16</v>
      </c>
      <c r="N96" s="107">
        <v>2</v>
      </c>
      <c r="O96" s="107">
        <v>1</v>
      </c>
      <c r="P96" s="107" t="s">
        <v>178</v>
      </c>
      <c r="Q96">
        <v>775429.54799999995</v>
      </c>
      <c r="R96">
        <v>1309.453</v>
      </c>
      <c r="S96" s="14">
        <f t="shared" si="4"/>
        <v>0.16886808135921075</v>
      </c>
      <c r="T96" s="14">
        <f>AVERAGE(S96,S99,S102)</f>
        <v>0.11398263853741024</v>
      </c>
      <c r="V96" s="107" t="s">
        <v>21</v>
      </c>
      <c r="W96" s="108" t="s">
        <v>16</v>
      </c>
      <c r="X96" s="107">
        <v>2</v>
      </c>
      <c r="Y96" s="107">
        <v>1</v>
      </c>
      <c r="Z96" s="107" t="s">
        <v>178</v>
      </c>
      <c r="AA96">
        <v>1337630.797</v>
      </c>
      <c r="AB96">
        <v>2384.81</v>
      </c>
      <c r="AC96" s="14">
        <f t="shared" si="5"/>
        <v>0.17828611641931266</v>
      </c>
      <c r="AD96" s="14">
        <f>AVERAGE(AC96,AC99,AC102)</f>
        <v>8.1683098112444438E-2</v>
      </c>
    </row>
    <row r="97" spans="2:30">
      <c r="B97" s="107" t="s">
        <v>19</v>
      </c>
      <c r="C97" s="108" t="s">
        <v>16</v>
      </c>
      <c r="D97" s="107">
        <v>3</v>
      </c>
      <c r="E97" s="107">
        <v>1</v>
      </c>
      <c r="F97" s="107" t="s">
        <v>178</v>
      </c>
      <c r="G97">
        <v>1888165.8740000001</v>
      </c>
      <c r="H97">
        <v>813.02</v>
      </c>
      <c r="I97" s="14">
        <f t="shared" si="3"/>
        <v>4.3058716990666254E-2</v>
      </c>
      <c r="J97" s="14">
        <f>AVERAGE(I97,I100,I103)</f>
        <v>2.2113780812853655E-2</v>
      </c>
      <c r="L97" s="107" t="s">
        <v>20</v>
      </c>
      <c r="M97" s="108" t="s">
        <v>16</v>
      </c>
      <c r="N97" s="107">
        <v>3</v>
      </c>
      <c r="O97" s="107">
        <v>1</v>
      </c>
      <c r="P97" s="107" t="s">
        <v>178</v>
      </c>
      <c r="Q97">
        <v>1205711.95</v>
      </c>
      <c r="R97">
        <v>13494.352000000001</v>
      </c>
      <c r="S97" s="14">
        <f t="shared" si="4"/>
        <v>1.1192019785488565</v>
      </c>
      <c r="T97" s="14">
        <f>AVERAGE(S97,S100,S103)</f>
        <v>0.53055713996779519</v>
      </c>
      <c r="V97" s="107" t="s">
        <v>21</v>
      </c>
      <c r="W97" s="108" t="s">
        <v>16</v>
      </c>
      <c r="X97" s="107">
        <v>3</v>
      </c>
      <c r="Y97" s="107">
        <v>1</v>
      </c>
      <c r="Z97" s="107" t="s">
        <v>178</v>
      </c>
      <c r="AA97">
        <v>773531.51</v>
      </c>
      <c r="AB97">
        <v>23.123999999999999</v>
      </c>
      <c r="AC97" s="14">
        <f t="shared" si="5"/>
        <v>2.9894063397624226E-3</v>
      </c>
      <c r="AD97" s="14">
        <f>AVERAGE(AC97,AC100,AC103)</f>
        <v>6.5585101894860276E-2</v>
      </c>
    </row>
    <row r="98" spans="2:30">
      <c r="B98" s="107" t="s">
        <v>19</v>
      </c>
      <c r="C98" s="108" t="s">
        <v>16</v>
      </c>
      <c r="D98" s="107">
        <v>1</v>
      </c>
      <c r="E98" s="107">
        <v>2</v>
      </c>
      <c r="F98" s="107" t="s">
        <v>178</v>
      </c>
      <c r="G98">
        <v>1296900.2679999999</v>
      </c>
      <c r="H98">
        <v>121.136</v>
      </c>
      <c r="I98" s="14">
        <f t="shared" si="3"/>
        <v>9.3404252423209475E-3</v>
      </c>
      <c r="J98" s="14"/>
      <c r="L98" s="107" t="s">
        <v>20</v>
      </c>
      <c r="M98" s="108" t="s">
        <v>16</v>
      </c>
      <c r="N98" s="107">
        <v>1</v>
      </c>
      <c r="O98" s="107">
        <v>2</v>
      </c>
      <c r="P98" s="107" t="s">
        <v>178</v>
      </c>
      <c r="Q98">
        <v>1042431.629</v>
      </c>
      <c r="R98">
        <v>18948.423999999999</v>
      </c>
      <c r="S98" s="14">
        <f t="shared" si="4"/>
        <v>1.8177138406839342</v>
      </c>
      <c r="T98" s="14"/>
      <c r="V98" s="107" t="s">
        <v>21</v>
      </c>
      <c r="W98" s="108" t="s">
        <v>16</v>
      </c>
      <c r="X98" s="107">
        <v>1</v>
      </c>
      <c r="Y98" s="107">
        <v>2</v>
      </c>
      <c r="Z98" s="107" t="s">
        <v>178</v>
      </c>
      <c r="AA98">
        <v>1119166.1710000001</v>
      </c>
      <c r="AB98">
        <v>658.44200000000001</v>
      </c>
      <c r="AC98" s="14">
        <f t="shared" si="5"/>
        <v>5.8833265073734965E-2</v>
      </c>
      <c r="AD98" s="14"/>
    </row>
    <row r="99" spans="2:30">
      <c r="B99" s="107" t="s">
        <v>19</v>
      </c>
      <c r="C99" s="108" t="s">
        <v>16</v>
      </c>
      <c r="D99" s="107">
        <v>2</v>
      </c>
      <c r="E99" s="107">
        <v>2</v>
      </c>
      <c r="F99" s="107" t="s">
        <v>178</v>
      </c>
      <c r="G99">
        <v>1587266.6470000001</v>
      </c>
      <c r="H99">
        <v>40.874000000000002</v>
      </c>
      <c r="I99" s="14">
        <f t="shared" si="3"/>
        <v>2.5751186845167796E-3</v>
      </c>
      <c r="L99" s="107" t="s">
        <v>20</v>
      </c>
      <c r="M99" s="108" t="s">
        <v>16</v>
      </c>
      <c r="N99" s="107">
        <v>2</v>
      </c>
      <c r="O99" s="107">
        <v>2</v>
      </c>
      <c r="P99" s="107" t="s">
        <v>178</v>
      </c>
      <c r="Q99">
        <v>1352752.675</v>
      </c>
      <c r="R99">
        <v>791.46799999999996</v>
      </c>
      <c r="S99" s="14">
        <f t="shared" si="4"/>
        <v>5.8507960444432308E-2</v>
      </c>
      <c r="V99" s="107" t="s">
        <v>21</v>
      </c>
      <c r="W99" s="108" t="s">
        <v>16</v>
      </c>
      <c r="X99" s="107">
        <v>2</v>
      </c>
      <c r="Y99" s="107">
        <v>2</v>
      </c>
      <c r="Z99" s="107" t="s">
        <v>178</v>
      </c>
      <c r="AA99">
        <v>1453131.6880000001</v>
      </c>
      <c r="AB99">
        <v>78.775000000000006</v>
      </c>
      <c r="AC99" s="14">
        <f t="shared" si="5"/>
        <v>5.4210503184622585E-3</v>
      </c>
    </row>
    <row r="100" spans="2:30">
      <c r="B100" s="107" t="s">
        <v>19</v>
      </c>
      <c r="C100" s="108" t="s">
        <v>16</v>
      </c>
      <c r="D100" s="107">
        <v>3</v>
      </c>
      <c r="E100" s="107">
        <v>2</v>
      </c>
      <c r="F100" s="107" t="s">
        <v>178</v>
      </c>
      <c r="G100">
        <v>2154723.5430000001</v>
      </c>
      <c r="H100">
        <v>243.75700000000001</v>
      </c>
      <c r="I100" s="14">
        <f t="shared" si="3"/>
        <v>1.1312680960482734E-2</v>
      </c>
      <c r="L100" s="107" t="s">
        <v>20</v>
      </c>
      <c r="M100" s="108" t="s">
        <v>16</v>
      </c>
      <c r="N100" s="107">
        <v>3</v>
      </c>
      <c r="O100" s="107">
        <v>2</v>
      </c>
      <c r="P100" s="107" t="s">
        <v>178</v>
      </c>
      <c r="Q100">
        <v>1719901.902</v>
      </c>
      <c r="R100">
        <v>1549.4949999999999</v>
      </c>
      <c r="S100" s="14">
        <f t="shared" si="4"/>
        <v>9.0092056889881839E-2</v>
      </c>
      <c r="V100" s="107" t="s">
        <v>21</v>
      </c>
      <c r="W100" s="108" t="s">
        <v>16</v>
      </c>
      <c r="X100" s="107">
        <v>3</v>
      </c>
      <c r="Y100" s="107">
        <v>2</v>
      </c>
      <c r="Z100" s="107" t="s">
        <v>178</v>
      </c>
      <c r="AA100">
        <v>723367.27099999995</v>
      </c>
      <c r="AB100">
        <v>920.779</v>
      </c>
      <c r="AC100" s="14">
        <f t="shared" si="5"/>
        <v>0.12729066366620284</v>
      </c>
    </row>
    <row r="101" spans="2:30">
      <c r="B101" s="107" t="s">
        <v>19</v>
      </c>
      <c r="C101" s="108" t="s">
        <v>16</v>
      </c>
      <c r="D101" s="107">
        <v>1</v>
      </c>
      <c r="E101" s="107">
        <v>3</v>
      </c>
      <c r="F101" s="107" t="s">
        <v>178</v>
      </c>
      <c r="G101">
        <v>2125931.926</v>
      </c>
      <c r="H101">
        <v>591.55799999999999</v>
      </c>
      <c r="I101" s="14">
        <f t="shared" si="3"/>
        <v>2.7825820420931013E-2</v>
      </c>
      <c r="J101" s="14"/>
      <c r="L101" s="107" t="s">
        <v>20</v>
      </c>
      <c r="M101" s="108" t="s">
        <v>16</v>
      </c>
      <c r="N101" s="107">
        <v>1</v>
      </c>
      <c r="O101" s="107">
        <v>3</v>
      </c>
      <c r="P101" s="107" t="s">
        <v>178</v>
      </c>
      <c r="Q101">
        <v>988723.41899999999</v>
      </c>
      <c r="R101">
        <v>8240.0030000000006</v>
      </c>
      <c r="S101" s="14">
        <f t="shared" si="4"/>
        <v>0.83339818210576844</v>
      </c>
      <c r="T101" s="14"/>
      <c r="V101" s="107" t="s">
        <v>21</v>
      </c>
      <c r="W101" s="108" t="s">
        <v>16</v>
      </c>
      <c r="X101" s="107">
        <v>1</v>
      </c>
      <c r="Y101" s="107">
        <v>3</v>
      </c>
      <c r="Z101" s="107" t="s">
        <v>178</v>
      </c>
      <c r="AA101">
        <f>AVERAGE(AA100,AA96)</f>
        <v>1030499.034</v>
      </c>
      <c r="AB101">
        <f>AVERAGE(AB100,AB96)</f>
        <v>1652.7945</v>
      </c>
      <c r="AC101" s="14">
        <f t="shared" si="5"/>
        <v>0.16038777771430693</v>
      </c>
      <c r="AD101" s="14"/>
    </row>
    <row r="102" spans="2:30">
      <c r="B102" s="107" t="s">
        <v>19</v>
      </c>
      <c r="C102" s="108" t="s">
        <v>16</v>
      </c>
      <c r="D102" s="107">
        <v>2</v>
      </c>
      <c r="E102" s="107">
        <v>3</v>
      </c>
      <c r="F102" s="107" t="s">
        <v>178</v>
      </c>
      <c r="G102">
        <v>1721713.7339999999</v>
      </c>
      <c r="H102">
        <v>105.529</v>
      </c>
      <c r="I102" s="14">
        <f t="shared" si="3"/>
        <v>6.129300005920729E-3</v>
      </c>
      <c r="L102" s="107" t="s">
        <v>20</v>
      </c>
      <c r="M102" s="108" t="s">
        <v>16</v>
      </c>
      <c r="N102" s="107">
        <v>2</v>
      </c>
      <c r="O102" s="107">
        <v>3</v>
      </c>
      <c r="P102" s="107" t="s">
        <v>178</v>
      </c>
      <c r="Q102">
        <v>1247665.7250000001</v>
      </c>
      <c r="R102">
        <v>1429.4739999999999</v>
      </c>
      <c r="S102" s="14">
        <f t="shared" si="4"/>
        <v>0.11457187380858763</v>
      </c>
      <c r="V102" s="107" t="s">
        <v>21</v>
      </c>
      <c r="W102" s="108" t="s">
        <v>16</v>
      </c>
      <c r="X102" s="107">
        <v>2</v>
      </c>
      <c r="Y102" s="107">
        <v>3</v>
      </c>
      <c r="Z102" s="107" t="s">
        <v>178</v>
      </c>
      <c r="AA102">
        <v>1265349.003</v>
      </c>
      <c r="AB102">
        <v>776.19200000000001</v>
      </c>
      <c r="AC102" s="14">
        <f t="shared" si="5"/>
        <v>6.1342127599558399E-2</v>
      </c>
    </row>
    <row r="103" spans="2:30">
      <c r="B103" s="107" t="s">
        <v>19</v>
      </c>
      <c r="C103" s="108" t="s">
        <v>16</v>
      </c>
      <c r="D103" s="107">
        <v>3</v>
      </c>
      <c r="E103" s="107">
        <v>3</v>
      </c>
      <c r="F103" s="107" t="s">
        <v>178</v>
      </c>
      <c r="G103">
        <v>1427968.193</v>
      </c>
      <c r="H103">
        <v>170.92699999999999</v>
      </c>
      <c r="I103" s="14">
        <f t="shared" si="3"/>
        <v>1.1969944487411982E-2</v>
      </c>
      <c r="L103" s="107" t="s">
        <v>20</v>
      </c>
      <c r="M103" s="108" t="s">
        <v>16</v>
      </c>
      <c r="N103" s="107">
        <v>3</v>
      </c>
      <c r="O103" s="107">
        <v>3</v>
      </c>
      <c r="P103" s="107" t="s">
        <v>178</v>
      </c>
      <c r="Q103">
        <v>1174289.6370000001</v>
      </c>
      <c r="R103">
        <v>4490.2179999999998</v>
      </c>
      <c r="S103" s="14">
        <f t="shared" si="4"/>
        <v>0.38237738446464714</v>
      </c>
      <c r="V103" s="107" t="s">
        <v>21</v>
      </c>
      <c r="W103" s="108" t="s">
        <v>16</v>
      </c>
      <c r="X103" s="107">
        <v>3</v>
      </c>
      <c r="Y103" s="107">
        <v>3</v>
      </c>
      <c r="Z103" s="107" t="s">
        <v>178</v>
      </c>
      <c r="AA103">
        <v>1563306.9809999999</v>
      </c>
      <c r="AB103">
        <v>1039.212</v>
      </c>
      <c r="AC103" s="14">
        <f t="shared" si="5"/>
        <v>6.6475235678615574E-2</v>
      </c>
    </row>
    <row r="106" spans="2:30" ht="15" thickBot="1">
      <c r="B106" s="3" t="s">
        <v>211</v>
      </c>
      <c r="H106" s="11" t="s">
        <v>180</v>
      </c>
      <c r="P106" s="11" t="s">
        <v>180</v>
      </c>
      <c r="X106" s="11" t="s">
        <v>180</v>
      </c>
    </row>
    <row r="107" spans="2:30" ht="15" thickBot="1">
      <c r="B107" s="106" t="s">
        <v>171</v>
      </c>
      <c r="C107" s="132" t="s">
        <v>173</v>
      </c>
      <c r="D107" s="133"/>
      <c r="E107" s="109" t="s">
        <v>174</v>
      </c>
      <c r="F107" s="110" t="s">
        <v>179</v>
      </c>
      <c r="G107" s="111" t="s">
        <v>181</v>
      </c>
      <c r="H107" s="109" t="s">
        <v>182</v>
      </c>
      <c r="J107" s="106" t="s">
        <v>171</v>
      </c>
      <c r="K107" s="132" t="s">
        <v>173</v>
      </c>
      <c r="L107" s="133"/>
      <c r="M107" s="109" t="s">
        <v>174</v>
      </c>
      <c r="N107" s="110" t="s">
        <v>179</v>
      </c>
      <c r="O107" s="111" t="s">
        <v>181</v>
      </c>
      <c r="P107" s="109" t="s">
        <v>182</v>
      </c>
      <c r="R107" s="106" t="s">
        <v>171</v>
      </c>
      <c r="S107" s="132" t="s">
        <v>173</v>
      </c>
      <c r="T107" s="133"/>
      <c r="U107" s="109" t="s">
        <v>174</v>
      </c>
      <c r="V107" s="110" t="s">
        <v>179</v>
      </c>
      <c r="W107" s="111" t="s">
        <v>181</v>
      </c>
      <c r="X107" s="109" t="s">
        <v>182</v>
      </c>
    </row>
    <row r="108" spans="2:30">
      <c r="B108" s="107" t="s">
        <v>19</v>
      </c>
      <c r="C108" s="108" t="s">
        <v>11</v>
      </c>
      <c r="D108" s="107">
        <v>1</v>
      </c>
      <c r="E108" s="107" t="s">
        <v>175</v>
      </c>
      <c r="F108" s="14">
        <v>26.416507653613731</v>
      </c>
      <c r="G108" s="14">
        <v>0.19622186718532925</v>
      </c>
      <c r="H108" s="14">
        <f>F108/G108</f>
        <v>134.6257072799315</v>
      </c>
      <c r="J108" s="107" t="s">
        <v>20</v>
      </c>
      <c r="K108" s="108" t="s">
        <v>11</v>
      </c>
      <c r="L108" s="107">
        <v>1</v>
      </c>
      <c r="M108" s="107" t="s">
        <v>175</v>
      </c>
      <c r="N108" s="14">
        <v>17.326043350596983</v>
      </c>
      <c r="O108" s="14">
        <v>0.17664881596688126</v>
      </c>
      <c r="P108" s="14">
        <f>N108/O108</f>
        <v>98.081853850893239</v>
      </c>
      <c r="R108" s="107" t="s">
        <v>21</v>
      </c>
      <c r="S108" s="108" t="s">
        <v>11</v>
      </c>
      <c r="T108" s="107">
        <v>1</v>
      </c>
      <c r="U108" s="107" t="s">
        <v>175</v>
      </c>
      <c r="V108" s="14">
        <v>5.1103059562390483</v>
      </c>
      <c r="W108" s="14">
        <v>0.13316437581202686</v>
      </c>
      <c r="X108" s="14">
        <f>V108/W108</f>
        <v>38.375923929179763</v>
      </c>
    </row>
    <row r="109" spans="2:30">
      <c r="B109" s="107" t="s">
        <v>19</v>
      </c>
      <c r="C109" s="108" t="s">
        <v>11</v>
      </c>
      <c r="D109" s="107">
        <v>2</v>
      </c>
      <c r="E109" s="107" t="s">
        <v>175</v>
      </c>
      <c r="F109" s="14">
        <v>33.021346266123466</v>
      </c>
      <c r="G109" s="14">
        <v>0.15851046587014911</v>
      </c>
      <c r="H109" s="14">
        <f t="shared" ref="H109:H161" si="6">F109/G109</f>
        <v>208.3228137956163</v>
      </c>
      <c r="J109" s="107" t="s">
        <v>20</v>
      </c>
      <c r="K109" s="108" t="s">
        <v>11</v>
      </c>
      <c r="L109" s="107">
        <v>2</v>
      </c>
      <c r="M109" s="107" t="s">
        <v>175</v>
      </c>
      <c r="N109" s="14">
        <v>13.036370622673081</v>
      </c>
      <c r="O109" s="14">
        <v>0.16606800357013995</v>
      </c>
      <c r="P109" s="14">
        <f t="shared" ref="P109:P161" si="7">N109/O109</f>
        <v>78.500194754054959</v>
      </c>
      <c r="R109" s="107" t="s">
        <v>21</v>
      </c>
      <c r="S109" s="108" t="s">
        <v>11</v>
      </c>
      <c r="T109" s="107">
        <v>2</v>
      </c>
      <c r="U109" s="107" t="s">
        <v>175</v>
      </c>
      <c r="V109" s="14">
        <v>6.0576284367305613</v>
      </c>
      <c r="W109" s="14">
        <v>0.15662010646441304</v>
      </c>
      <c r="X109" s="14">
        <f t="shared" ref="X109:X161" si="8">V109/W109</f>
        <v>38.677208012924993</v>
      </c>
    </row>
    <row r="110" spans="2:30">
      <c r="B110" s="107" t="s">
        <v>19</v>
      </c>
      <c r="C110" s="108" t="s">
        <v>11</v>
      </c>
      <c r="D110" s="107">
        <v>3</v>
      </c>
      <c r="E110" s="107" t="s">
        <v>175</v>
      </c>
      <c r="F110" s="14">
        <v>29.988810095636172</v>
      </c>
      <c r="G110" s="14">
        <v>0.18602829489673059</v>
      </c>
      <c r="H110" s="14">
        <f t="shared" si="6"/>
        <v>161.20563870288541</v>
      </c>
      <c r="J110" s="107" t="s">
        <v>20</v>
      </c>
      <c r="K110" s="108" t="s">
        <v>11</v>
      </c>
      <c r="L110" s="107">
        <v>3</v>
      </c>
      <c r="M110" s="107" t="s">
        <v>175</v>
      </c>
      <c r="N110" s="14">
        <v>17.229963924110127</v>
      </c>
      <c r="O110" s="14">
        <v>0.16957305925431035</v>
      </c>
      <c r="P110" s="14">
        <f t="shared" si="7"/>
        <v>101.60790870836496</v>
      </c>
      <c r="R110" s="107" t="s">
        <v>21</v>
      </c>
      <c r="S110" s="108" t="s">
        <v>11</v>
      </c>
      <c r="T110" s="107">
        <v>3</v>
      </c>
      <c r="U110" s="107" t="s">
        <v>175</v>
      </c>
      <c r="V110" s="14">
        <v>3.549485269491707</v>
      </c>
      <c r="W110" s="14">
        <v>0.14227425852857936</v>
      </c>
      <c r="X110" s="14">
        <f t="shared" si="8"/>
        <v>24.948190250302403</v>
      </c>
    </row>
    <row r="111" spans="2:30">
      <c r="B111" s="107" t="s">
        <v>19</v>
      </c>
      <c r="C111" s="108" t="s">
        <v>11</v>
      </c>
      <c r="D111" s="107">
        <v>4</v>
      </c>
      <c r="E111" s="107" t="s">
        <v>175</v>
      </c>
      <c r="F111" s="14">
        <v>29.46772544597976</v>
      </c>
      <c r="G111" s="14">
        <v>0.23074979160878023</v>
      </c>
      <c r="H111" s="14">
        <f t="shared" si="6"/>
        <v>127.70423427268</v>
      </c>
      <c r="J111" s="107" t="s">
        <v>20</v>
      </c>
      <c r="K111" s="108" t="s">
        <v>11</v>
      </c>
      <c r="L111" s="107">
        <v>4</v>
      </c>
      <c r="M111" s="107" t="s">
        <v>175</v>
      </c>
      <c r="N111" s="14">
        <v>15.835325008181199</v>
      </c>
      <c r="O111" s="14">
        <v>0.17890919967060798</v>
      </c>
      <c r="P111" s="14">
        <f t="shared" si="7"/>
        <v>88.510401015352031</v>
      </c>
      <c r="R111" s="107" t="s">
        <v>21</v>
      </c>
      <c r="S111" s="108" t="s">
        <v>11</v>
      </c>
      <c r="T111" s="107">
        <v>4</v>
      </c>
      <c r="U111" s="107" t="s">
        <v>175</v>
      </c>
      <c r="V111" s="14">
        <v>4.7532626521833672</v>
      </c>
      <c r="W111" s="14">
        <v>0.12091161951517301</v>
      </c>
      <c r="X111" s="14">
        <f t="shared" si="8"/>
        <v>39.311876486667089</v>
      </c>
    </row>
    <row r="112" spans="2:30">
      <c r="B112" s="107" t="s">
        <v>19</v>
      </c>
      <c r="C112" s="108" t="s">
        <v>11</v>
      </c>
      <c r="D112" s="107">
        <v>5</v>
      </c>
      <c r="E112" s="107" t="s">
        <v>175</v>
      </c>
      <c r="F112" s="14">
        <v>27.286389303259433</v>
      </c>
      <c r="G112" s="14">
        <v>0.1538732518292118</v>
      </c>
      <c r="H112" s="14">
        <f t="shared" si="6"/>
        <v>177.33029606435662</v>
      </c>
      <c r="J112" s="107" t="s">
        <v>20</v>
      </c>
      <c r="K112" s="108" t="s">
        <v>11</v>
      </c>
      <c r="L112" s="107">
        <v>5</v>
      </c>
      <c r="M112" s="107" t="s">
        <v>175</v>
      </c>
      <c r="N112" s="14">
        <v>14.523989301404375</v>
      </c>
      <c r="O112" s="14">
        <v>0.15027738502785504</v>
      </c>
      <c r="P112" s="14">
        <f t="shared" si="7"/>
        <v>96.647870860357628</v>
      </c>
      <c r="R112" s="107" t="s">
        <v>21</v>
      </c>
      <c r="S112" s="108" t="s">
        <v>11</v>
      </c>
      <c r="T112" s="107">
        <v>5</v>
      </c>
      <c r="U112" s="107" t="s">
        <v>175</v>
      </c>
      <c r="V112" s="14">
        <v>3.7228823185179714</v>
      </c>
      <c r="W112" s="14">
        <v>0.11358631815632146</v>
      </c>
      <c r="X112" s="14">
        <f t="shared" si="8"/>
        <v>32.775798872135383</v>
      </c>
    </row>
    <row r="113" spans="2:24">
      <c r="B113" s="107" t="s">
        <v>19</v>
      </c>
      <c r="C113" s="108" t="s">
        <v>11</v>
      </c>
      <c r="D113" s="107">
        <v>6</v>
      </c>
      <c r="E113" s="107" t="s">
        <v>175</v>
      </c>
      <c r="F113" s="14">
        <v>26.531044278606537</v>
      </c>
      <c r="G113" s="14">
        <v>0.16826271186440678</v>
      </c>
      <c r="H113" s="14">
        <f t="shared" si="6"/>
        <v>157.67631452407812</v>
      </c>
      <c r="J113" s="107" t="s">
        <v>20</v>
      </c>
      <c r="K113" s="108" t="s">
        <v>11</v>
      </c>
      <c r="L113" s="107">
        <v>6</v>
      </c>
      <c r="M113" s="107" t="s">
        <v>175</v>
      </c>
      <c r="N113" s="14">
        <v>11.529195880618227</v>
      </c>
      <c r="O113" s="14">
        <v>0.17734294750616747</v>
      </c>
      <c r="P113" s="14">
        <f t="shared" si="7"/>
        <v>65.010737910608341</v>
      </c>
      <c r="R113" s="107" t="s">
        <v>21</v>
      </c>
      <c r="S113" s="108" t="s">
        <v>11</v>
      </c>
      <c r="T113" s="107">
        <v>6</v>
      </c>
      <c r="U113" s="107" t="s">
        <v>175</v>
      </c>
      <c r="V113" s="14">
        <v>10.952659802243788</v>
      </c>
      <c r="W113" s="14">
        <v>0.11763794268948093</v>
      </c>
      <c r="X113" s="14">
        <f t="shared" si="8"/>
        <v>93.104822745452225</v>
      </c>
    </row>
    <row r="114" spans="2:24">
      <c r="B114" s="107" t="s">
        <v>19</v>
      </c>
      <c r="C114" s="108" t="s">
        <v>11</v>
      </c>
      <c r="D114" s="107">
        <v>1</v>
      </c>
      <c r="E114" s="107" t="s">
        <v>176</v>
      </c>
      <c r="F114" s="14">
        <v>76.165627446483711</v>
      </c>
      <c r="G114" s="14">
        <v>0.24040006483282395</v>
      </c>
      <c r="H114" s="14">
        <f t="shared" si="6"/>
        <v>316.82864769379273</v>
      </c>
      <c r="J114" s="107" t="s">
        <v>20</v>
      </c>
      <c r="K114" s="108" t="s">
        <v>11</v>
      </c>
      <c r="L114" s="107">
        <v>1</v>
      </c>
      <c r="M114" s="107" t="s">
        <v>176</v>
      </c>
      <c r="N114" s="14">
        <v>66.546611463255886</v>
      </c>
      <c r="O114" s="14">
        <v>0.19055315589668692</v>
      </c>
      <c r="P114" s="14">
        <f t="shared" si="7"/>
        <v>349.22859792117936</v>
      </c>
      <c r="R114" s="107" t="s">
        <v>21</v>
      </c>
      <c r="S114" s="108" t="s">
        <v>11</v>
      </c>
      <c r="T114" s="107">
        <v>1</v>
      </c>
      <c r="U114" s="107" t="s">
        <v>176</v>
      </c>
      <c r="V114" s="14">
        <v>69.028749358547145</v>
      </c>
      <c r="W114" s="14">
        <v>0.14005883349394085</v>
      </c>
      <c r="X114" s="14">
        <f t="shared" si="8"/>
        <v>492.85537824740936</v>
      </c>
    </row>
    <row r="115" spans="2:24">
      <c r="B115" s="107" t="s">
        <v>19</v>
      </c>
      <c r="C115" s="108" t="s">
        <v>11</v>
      </c>
      <c r="D115" s="107">
        <v>2</v>
      </c>
      <c r="E115" s="107" t="s">
        <v>176</v>
      </c>
      <c r="F115" s="14">
        <v>85.577608049517536</v>
      </c>
      <c r="G115" s="14">
        <v>0.29048823747337227</v>
      </c>
      <c r="H115" s="14">
        <f t="shared" si="6"/>
        <v>294.59921955484356</v>
      </c>
      <c r="J115" s="107" t="s">
        <v>20</v>
      </c>
      <c r="K115" s="108" t="s">
        <v>11</v>
      </c>
      <c r="L115" s="107">
        <v>2</v>
      </c>
      <c r="M115" s="107" t="s">
        <v>176</v>
      </c>
      <c r="N115" s="14">
        <v>62.766003063557591</v>
      </c>
      <c r="O115" s="14">
        <v>0.1635910031782532</v>
      </c>
      <c r="P115" s="14">
        <f t="shared" si="7"/>
        <v>383.67637488698597</v>
      </c>
      <c r="R115" s="107" t="s">
        <v>21</v>
      </c>
      <c r="S115" s="108" t="s">
        <v>11</v>
      </c>
      <c r="T115" s="107">
        <v>2</v>
      </c>
      <c r="U115" s="107" t="s">
        <v>176</v>
      </c>
      <c r="V115" s="14">
        <v>87.521090957090394</v>
      </c>
      <c r="W115" s="14">
        <v>0.21199999999999999</v>
      </c>
      <c r="X115" s="14">
        <f t="shared" si="8"/>
        <v>412.83533470325659</v>
      </c>
    </row>
    <row r="116" spans="2:24">
      <c r="B116" s="107" t="s">
        <v>19</v>
      </c>
      <c r="C116" s="108" t="s">
        <v>11</v>
      </c>
      <c r="D116" s="107">
        <v>3</v>
      </c>
      <c r="E116" s="107" t="s">
        <v>176</v>
      </c>
      <c r="F116" s="14">
        <v>60.578575013127633</v>
      </c>
      <c r="G116" s="14">
        <v>0.15876813003612114</v>
      </c>
      <c r="H116" s="14">
        <f t="shared" si="6"/>
        <v>381.55374758993179</v>
      </c>
      <c r="J116" s="107" t="s">
        <v>20</v>
      </c>
      <c r="K116" s="108" t="s">
        <v>11</v>
      </c>
      <c r="L116" s="107">
        <v>3</v>
      </c>
      <c r="M116" s="107" t="s">
        <v>176</v>
      </c>
      <c r="N116" s="14">
        <v>51.718589270217592</v>
      </c>
      <c r="O116" s="14">
        <v>0.19876352829266861</v>
      </c>
      <c r="P116" s="14">
        <f t="shared" si="7"/>
        <v>260.20160597101471</v>
      </c>
      <c r="R116" s="107" t="s">
        <v>21</v>
      </c>
      <c r="S116" s="108" t="s">
        <v>11</v>
      </c>
      <c r="T116" s="107">
        <v>3</v>
      </c>
      <c r="U116" s="107" t="s">
        <v>176</v>
      </c>
      <c r="V116" s="14">
        <v>43.43959406794913</v>
      </c>
      <c r="W116" s="14">
        <v>0.14053010871771268</v>
      </c>
      <c r="X116" s="14">
        <f t="shared" si="8"/>
        <v>309.11236363737277</v>
      </c>
    </row>
    <row r="117" spans="2:24">
      <c r="B117" s="107" t="s">
        <v>19</v>
      </c>
      <c r="C117" s="108" t="s">
        <v>11</v>
      </c>
      <c r="D117" s="107">
        <v>4</v>
      </c>
      <c r="E117" s="107" t="s">
        <v>176</v>
      </c>
      <c r="F117" s="14">
        <v>56.957065463311956</v>
      </c>
      <c r="G117" s="14">
        <v>0.14920538112438639</v>
      </c>
      <c r="H117" s="14">
        <f t="shared" si="6"/>
        <v>381.73600063277337</v>
      </c>
      <c r="J117" s="107" t="s">
        <v>20</v>
      </c>
      <c r="K117" s="108" t="s">
        <v>11</v>
      </c>
      <c r="L117" s="107">
        <v>4</v>
      </c>
      <c r="M117" s="107" t="s">
        <v>176</v>
      </c>
      <c r="N117" s="14">
        <v>58.912235769167673</v>
      </c>
      <c r="O117" s="14">
        <v>0.18052845149495295</v>
      </c>
      <c r="P117" s="14">
        <f t="shared" si="7"/>
        <v>326.33213923520907</v>
      </c>
      <c r="R117" s="107" t="s">
        <v>21</v>
      </c>
      <c r="S117" s="108" t="s">
        <v>11</v>
      </c>
      <c r="T117" s="107">
        <v>4</v>
      </c>
      <c r="U117" s="107" t="s">
        <v>176</v>
      </c>
      <c r="V117" s="14">
        <v>58.764269095892239</v>
      </c>
      <c r="W117" s="14">
        <v>0.14375975830564652</v>
      </c>
      <c r="X117" s="14">
        <f t="shared" si="8"/>
        <v>408.76716675437069</v>
      </c>
    </row>
    <row r="118" spans="2:24">
      <c r="B118" s="107" t="s">
        <v>19</v>
      </c>
      <c r="C118" s="108" t="s">
        <v>11</v>
      </c>
      <c r="D118" s="107">
        <v>5</v>
      </c>
      <c r="E118" s="107" t="s">
        <v>176</v>
      </c>
      <c r="F118" s="14">
        <v>58.655512091971524</v>
      </c>
      <c r="G118" s="14">
        <v>0.15361438362508104</v>
      </c>
      <c r="H118" s="14">
        <f t="shared" si="6"/>
        <v>381.83606709075571</v>
      </c>
      <c r="J118" s="107" t="s">
        <v>20</v>
      </c>
      <c r="K118" s="108" t="s">
        <v>11</v>
      </c>
      <c r="L118" s="107">
        <v>5</v>
      </c>
      <c r="M118" s="107" t="s">
        <v>176</v>
      </c>
      <c r="N118" s="14">
        <v>69.624934052370733</v>
      </c>
      <c r="O118" s="14">
        <v>0.21129371824552134</v>
      </c>
      <c r="P118" s="14">
        <f t="shared" si="7"/>
        <v>329.51729294416225</v>
      </c>
      <c r="R118" s="107" t="s">
        <v>21</v>
      </c>
      <c r="S118" s="108" t="s">
        <v>11</v>
      </c>
      <c r="T118" s="107">
        <v>5</v>
      </c>
      <c r="U118" s="107" t="s">
        <v>176</v>
      </c>
      <c r="V118" s="14">
        <v>59.745152590315968</v>
      </c>
      <c r="W118" s="14">
        <v>0.14613890713369099</v>
      </c>
      <c r="X118" s="14">
        <f t="shared" si="8"/>
        <v>408.82441070713514</v>
      </c>
    </row>
    <row r="119" spans="2:24">
      <c r="B119" s="107" t="s">
        <v>19</v>
      </c>
      <c r="C119" s="108" t="s">
        <v>11</v>
      </c>
      <c r="D119" s="107">
        <v>6</v>
      </c>
      <c r="E119" s="107" t="s">
        <v>176</v>
      </c>
      <c r="F119" s="14">
        <v>89.575400583084459</v>
      </c>
      <c r="G119" s="14">
        <v>0.19880684449384087</v>
      </c>
      <c r="H119" s="14">
        <f t="shared" si="6"/>
        <v>450.5649733093548</v>
      </c>
      <c r="J119" s="107" t="s">
        <v>20</v>
      </c>
      <c r="K119" s="108" t="s">
        <v>11</v>
      </c>
      <c r="L119" s="107">
        <v>6</v>
      </c>
      <c r="M119" s="107" t="s">
        <v>176</v>
      </c>
      <c r="N119" s="14">
        <v>66.719767516088723</v>
      </c>
      <c r="O119" s="14">
        <v>0.19965226526070828</v>
      </c>
      <c r="P119" s="14">
        <f t="shared" si="7"/>
        <v>334.17986732564873</v>
      </c>
      <c r="R119" s="107" t="s">
        <v>21</v>
      </c>
      <c r="S119" s="108" t="s">
        <v>11</v>
      </c>
      <c r="T119" s="107">
        <v>6</v>
      </c>
      <c r="U119" s="107" t="s">
        <v>176</v>
      </c>
      <c r="V119" s="14">
        <v>29.49725189140382</v>
      </c>
      <c r="W119" s="14">
        <v>0.1322123167595953</v>
      </c>
      <c r="X119" s="14">
        <f t="shared" si="8"/>
        <v>223.10517366577392</v>
      </c>
    </row>
    <row r="120" spans="2:24">
      <c r="B120" s="107" t="s">
        <v>19</v>
      </c>
      <c r="C120" s="108" t="s">
        <v>14</v>
      </c>
      <c r="D120" s="107">
        <v>1</v>
      </c>
      <c r="E120" s="107" t="s">
        <v>176</v>
      </c>
      <c r="F120" s="14">
        <v>51.148351822650582</v>
      </c>
      <c r="G120" s="14">
        <v>0.22781263313883487</v>
      </c>
      <c r="H120" s="14">
        <f t="shared" si="6"/>
        <v>224.51938295923853</v>
      </c>
      <c r="J120" s="107" t="s">
        <v>20</v>
      </c>
      <c r="K120" s="108" t="s">
        <v>14</v>
      </c>
      <c r="L120" s="107">
        <v>1</v>
      </c>
      <c r="M120" s="107" t="s">
        <v>176</v>
      </c>
      <c r="N120" s="14">
        <v>51.652741685742896</v>
      </c>
      <c r="O120" s="14">
        <v>0.20397635559146413</v>
      </c>
      <c r="P120" s="14">
        <f t="shared" si="7"/>
        <v>253.22906439801315</v>
      </c>
      <c r="R120" s="107" t="s">
        <v>21</v>
      </c>
      <c r="S120" s="108" t="s">
        <v>14</v>
      </c>
      <c r="T120" s="107">
        <v>1</v>
      </c>
      <c r="U120" s="107" t="s">
        <v>176</v>
      </c>
      <c r="V120" s="14">
        <v>25.391199303608577</v>
      </c>
      <c r="W120" s="14">
        <v>0.1383967453403841</v>
      </c>
      <c r="X120" s="14">
        <f t="shared" si="8"/>
        <v>183.46673717766569</v>
      </c>
    </row>
    <row r="121" spans="2:24">
      <c r="B121" s="107" t="s">
        <v>19</v>
      </c>
      <c r="C121" s="108" t="s">
        <v>14</v>
      </c>
      <c r="D121" s="107">
        <v>2</v>
      </c>
      <c r="E121" s="107" t="s">
        <v>176</v>
      </c>
      <c r="F121" s="14">
        <v>50.38567780511444</v>
      </c>
      <c r="G121" s="14">
        <v>0.21174877280726129</v>
      </c>
      <c r="H121" s="14">
        <f t="shared" si="6"/>
        <v>237.95027067749135</v>
      </c>
      <c r="J121" s="107" t="s">
        <v>20</v>
      </c>
      <c r="K121" s="108" t="s">
        <v>14</v>
      </c>
      <c r="L121" s="107">
        <v>2</v>
      </c>
      <c r="M121" s="107" t="s">
        <v>176</v>
      </c>
      <c r="N121" s="14">
        <v>40.431513690417781</v>
      </c>
      <c r="O121" s="14">
        <v>0.14736905027026373</v>
      </c>
      <c r="P121" s="14">
        <f t="shared" si="7"/>
        <v>274.35552862876858</v>
      </c>
      <c r="R121" s="107" t="s">
        <v>21</v>
      </c>
      <c r="S121" s="108" t="s">
        <v>14</v>
      </c>
      <c r="T121" s="107">
        <v>2</v>
      </c>
      <c r="U121" s="107" t="s">
        <v>176</v>
      </c>
      <c r="V121" s="14">
        <v>25.201562262596873</v>
      </c>
      <c r="W121" s="14">
        <v>0.1111680162493268</v>
      </c>
      <c r="X121" s="14">
        <f t="shared" si="8"/>
        <v>226.69795785574689</v>
      </c>
    </row>
    <row r="122" spans="2:24">
      <c r="B122" s="107" t="s">
        <v>19</v>
      </c>
      <c r="C122" s="108" t="s">
        <v>14</v>
      </c>
      <c r="D122" s="107">
        <v>3</v>
      </c>
      <c r="E122" s="107" t="s">
        <v>176</v>
      </c>
      <c r="F122" s="14">
        <v>20.13847887596922</v>
      </c>
      <c r="G122" s="14">
        <v>8.031207742891544E-2</v>
      </c>
      <c r="H122" s="14">
        <f t="shared" si="6"/>
        <v>250.75280730714348</v>
      </c>
      <c r="J122" s="107" t="s">
        <v>20</v>
      </c>
      <c r="K122" s="108" t="s">
        <v>14</v>
      </c>
      <c r="L122" s="107">
        <v>3</v>
      </c>
      <c r="M122" s="107" t="s">
        <v>176</v>
      </c>
      <c r="N122" s="14">
        <v>40.009639292400159</v>
      </c>
      <c r="O122" s="14">
        <v>0.17812965581295781</v>
      </c>
      <c r="P122" s="14">
        <f t="shared" si="7"/>
        <v>224.60964801061334</v>
      </c>
      <c r="R122" s="107" t="s">
        <v>21</v>
      </c>
      <c r="S122" s="108" t="s">
        <v>14</v>
      </c>
      <c r="T122" s="107">
        <v>3</v>
      </c>
      <c r="U122" s="107" t="s">
        <v>176</v>
      </c>
      <c r="V122" s="14">
        <v>19.5058587247803</v>
      </c>
      <c r="W122" s="14">
        <v>8.3963458191703061E-2</v>
      </c>
      <c r="X122" s="14">
        <f t="shared" si="8"/>
        <v>232.31366531193913</v>
      </c>
    </row>
    <row r="123" spans="2:24">
      <c r="B123" s="107" t="s">
        <v>19</v>
      </c>
      <c r="C123" s="108" t="s">
        <v>14</v>
      </c>
      <c r="D123" s="107">
        <v>4</v>
      </c>
      <c r="E123" s="107" t="s">
        <v>176</v>
      </c>
      <c r="F123" s="14">
        <v>20.553043141022957</v>
      </c>
      <c r="G123" s="14">
        <v>6.3115911827359455E-2</v>
      </c>
      <c r="H123" s="14">
        <f t="shared" si="6"/>
        <v>325.63964531228771</v>
      </c>
      <c r="J123" s="107" t="s">
        <v>20</v>
      </c>
      <c r="K123" s="108" t="s">
        <v>14</v>
      </c>
      <c r="L123" s="107">
        <v>4</v>
      </c>
      <c r="M123" s="107" t="s">
        <v>176</v>
      </c>
      <c r="N123" s="14">
        <v>34.440510614260283</v>
      </c>
      <c r="O123" s="14">
        <v>0.13931996429860044</v>
      </c>
      <c r="P123" s="14">
        <f t="shared" si="7"/>
        <v>247.20441745480881</v>
      </c>
      <c r="R123" s="107" t="s">
        <v>21</v>
      </c>
      <c r="S123" s="108" t="s">
        <v>14</v>
      </c>
      <c r="T123" s="107">
        <v>4</v>
      </c>
      <c r="U123" s="107" t="s">
        <v>176</v>
      </c>
      <c r="V123" s="14">
        <v>23.388426377279675</v>
      </c>
      <c r="W123" s="14">
        <v>0.13045610140807257</v>
      </c>
      <c r="X123" s="14">
        <f t="shared" si="8"/>
        <v>179.28196630772848</v>
      </c>
    </row>
    <row r="124" spans="2:24">
      <c r="B124" s="107" t="s">
        <v>19</v>
      </c>
      <c r="C124" s="108" t="s">
        <v>14</v>
      </c>
      <c r="D124" s="107">
        <v>5</v>
      </c>
      <c r="E124" s="107" t="s">
        <v>176</v>
      </c>
      <c r="F124" s="14">
        <v>58.68590437491271</v>
      </c>
      <c r="G124" s="14">
        <v>0.1989562378438455</v>
      </c>
      <c r="H124" s="14">
        <f t="shared" si="6"/>
        <v>294.96890879577967</v>
      </c>
      <c r="J124" s="107" t="s">
        <v>20</v>
      </c>
      <c r="K124" s="108" t="s">
        <v>14</v>
      </c>
      <c r="L124" s="107">
        <v>5</v>
      </c>
      <c r="M124" s="107" t="s">
        <v>176</v>
      </c>
      <c r="N124" s="14">
        <v>39.639585189561352</v>
      </c>
      <c r="O124" s="14">
        <v>0.19414112065795538</v>
      </c>
      <c r="P124" s="14">
        <f t="shared" si="7"/>
        <v>204.17923341134801</v>
      </c>
      <c r="R124" s="107" t="s">
        <v>21</v>
      </c>
      <c r="S124" s="108" t="s">
        <v>14</v>
      </c>
      <c r="T124" s="107">
        <v>5</v>
      </c>
      <c r="U124" s="107" t="s">
        <v>176</v>
      </c>
      <c r="V124" s="14">
        <v>25.881319169111293</v>
      </c>
      <c r="W124" s="14">
        <v>0.16214124992608855</v>
      </c>
      <c r="X124" s="14">
        <f t="shared" si="8"/>
        <v>159.6220528761755</v>
      </c>
    </row>
    <row r="125" spans="2:24">
      <c r="B125" s="107" t="s">
        <v>19</v>
      </c>
      <c r="C125" s="108" t="s">
        <v>14</v>
      </c>
      <c r="D125" s="107">
        <v>6</v>
      </c>
      <c r="E125" s="107" t="s">
        <v>176</v>
      </c>
      <c r="F125" s="14">
        <v>69.409589415897727</v>
      </c>
      <c r="G125" s="14">
        <v>6.4435307613824114E-2</v>
      </c>
      <c r="H125" s="14">
        <f t="shared" si="6"/>
        <v>1077.1980764317236</v>
      </c>
      <c r="J125" s="107" t="s">
        <v>20</v>
      </c>
      <c r="K125" s="108" t="s">
        <v>14</v>
      </c>
      <c r="L125" s="107">
        <v>6</v>
      </c>
      <c r="M125" s="107" t="s">
        <v>176</v>
      </c>
      <c r="N125" s="14">
        <v>49.660096687839882</v>
      </c>
      <c r="O125" s="14">
        <v>0.17596720063392429</v>
      </c>
      <c r="P125" s="14">
        <f t="shared" si="7"/>
        <v>282.21223335336754</v>
      </c>
      <c r="R125" s="107" t="s">
        <v>21</v>
      </c>
      <c r="S125" s="108" t="s">
        <v>14</v>
      </c>
      <c r="T125" s="107">
        <v>6</v>
      </c>
      <c r="U125" s="107" t="s">
        <v>176</v>
      </c>
      <c r="V125" s="14">
        <v>26.410928265766351</v>
      </c>
      <c r="W125" s="14">
        <v>0.12018564951761809</v>
      </c>
      <c r="X125" s="14">
        <f t="shared" si="8"/>
        <v>219.7510965058666</v>
      </c>
    </row>
    <row r="126" spans="2:24">
      <c r="B126" s="107" t="s">
        <v>19</v>
      </c>
      <c r="C126" s="108" t="s">
        <v>11</v>
      </c>
      <c r="D126" s="107">
        <v>1</v>
      </c>
      <c r="E126" s="107" t="s">
        <v>177</v>
      </c>
      <c r="F126" s="14">
        <v>57.728644824830688</v>
      </c>
      <c r="G126" s="14">
        <v>0.1207972121885709</v>
      </c>
      <c r="H126" s="14">
        <f t="shared" si="6"/>
        <v>477.89716152317482</v>
      </c>
      <c r="J126" s="107" t="s">
        <v>20</v>
      </c>
      <c r="K126" s="108" t="s">
        <v>11</v>
      </c>
      <c r="L126" s="107">
        <v>1</v>
      </c>
      <c r="M126" s="107" t="s">
        <v>177</v>
      </c>
      <c r="N126" s="14">
        <v>46.693602320347424</v>
      </c>
      <c r="O126" s="14">
        <v>0.17049472679279548</v>
      </c>
      <c r="P126" s="14">
        <f t="shared" si="7"/>
        <v>273.87124047006324</v>
      </c>
      <c r="R126" s="107" t="s">
        <v>21</v>
      </c>
      <c r="S126" s="108" t="s">
        <v>11</v>
      </c>
      <c r="T126" s="107">
        <v>1</v>
      </c>
      <c r="U126" s="107" t="s">
        <v>177</v>
      </c>
      <c r="V126" s="14">
        <v>40.227529083809003</v>
      </c>
      <c r="W126" s="14">
        <v>0.1613983002769481</v>
      </c>
      <c r="X126" s="14">
        <f t="shared" si="8"/>
        <v>249.24382112315558</v>
      </c>
    </row>
    <row r="127" spans="2:24">
      <c r="B127" s="107" t="s">
        <v>19</v>
      </c>
      <c r="C127" s="108" t="s">
        <v>11</v>
      </c>
      <c r="D127" s="107">
        <v>2</v>
      </c>
      <c r="E127" s="107" t="s">
        <v>177</v>
      </c>
      <c r="F127" s="14">
        <v>145.55414840561201</v>
      </c>
      <c r="G127" s="14">
        <v>0.17863679725849774</v>
      </c>
      <c r="H127" s="14">
        <f t="shared" si="6"/>
        <v>814.80495978097258</v>
      </c>
      <c r="J127" s="107" t="s">
        <v>20</v>
      </c>
      <c r="K127" s="108" t="s">
        <v>11</v>
      </c>
      <c r="L127" s="107">
        <v>2</v>
      </c>
      <c r="M127" s="107" t="s">
        <v>177</v>
      </c>
      <c r="N127" s="14">
        <v>55.549441930465974</v>
      </c>
      <c r="O127" s="14">
        <v>0.15463289535243047</v>
      </c>
      <c r="P127" s="14">
        <f t="shared" si="7"/>
        <v>359.23431300863155</v>
      </c>
      <c r="R127" s="107" t="s">
        <v>21</v>
      </c>
      <c r="S127" s="108" t="s">
        <v>11</v>
      </c>
      <c r="T127" s="107">
        <v>2</v>
      </c>
      <c r="U127" s="107" t="s">
        <v>177</v>
      </c>
      <c r="V127" s="14">
        <v>43.923808310138682</v>
      </c>
      <c r="W127" s="14">
        <v>0.15897788090752044</v>
      </c>
      <c r="X127" s="14">
        <f t="shared" si="8"/>
        <v>276.28880231262957</v>
      </c>
    </row>
    <row r="128" spans="2:24">
      <c r="B128" s="107" t="s">
        <v>19</v>
      </c>
      <c r="C128" s="108" t="s">
        <v>11</v>
      </c>
      <c r="D128" s="107">
        <v>3</v>
      </c>
      <c r="E128" s="107" t="s">
        <v>177</v>
      </c>
      <c r="F128" s="14">
        <v>72.623469695315251</v>
      </c>
      <c r="G128" s="14">
        <v>0.12291284616097065</v>
      </c>
      <c r="H128" s="14">
        <f t="shared" si="6"/>
        <v>590.85337264263819</v>
      </c>
      <c r="J128" s="107" t="s">
        <v>20</v>
      </c>
      <c r="K128" s="108" t="s">
        <v>11</v>
      </c>
      <c r="L128" s="107">
        <v>3</v>
      </c>
      <c r="M128" s="107" t="s">
        <v>177</v>
      </c>
      <c r="N128" s="14">
        <v>130.84254497664821</v>
      </c>
      <c r="O128" s="14">
        <v>0.20088092512891692</v>
      </c>
      <c r="P128" s="14">
        <f t="shared" si="7"/>
        <v>651.34379928148462</v>
      </c>
      <c r="R128" s="107" t="s">
        <v>21</v>
      </c>
      <c r="S128" s="108" t="s">
        <v>11</v>
      </c>
      <c r="T128" s="107">
        <v>3</v>
      </c>
      <c r="U128" s="107" t="s">
        <v>177</v>
      </c>
      <c r="V128" s="14">
        <v>14.693341547994088</v>
      </c>
      <c r="W128" s="14">
        <v>0.10524591329750427</v>
      </c>
      <c r="X128" s="14">
        <f t="shared" si="8"/>
        <v>139.60961606613296</v>
      </c>
    </row>
    <row r="129" spans="2:24">
      <c r="B129" s="107" t="s">
        <v>19</v>
      </c>
      <c r="C129" s="108" t="s">
        <v>11</v>
      </c>
      <c r="D129" s="107">
        <v>4</v>
      </c>
      <c r="E129" s="107" t="s">
        <v>177</v>
      </c>
      <c r="F129" s="14">
        <v>58.044397760934785</v>
      </c>
      <c r="G129" s="14">
        <v>0.22507265907196444</v>
      </c>
      <c r="H129" s="14">
        <f t="shared" si="6"/>
        <v>257.8918203582237</v>
      </c>
      <c r="J129" s="107" t="s">
        <v>20</v>
      </c>
      <c r="K129" s="108" t="s">
        <v>11</v>
      </c>
      <c r="L129" s="107">
        <v>4</v>
      </c>
      <c r="M129" s="107" t="s">
        <v>177</v>
      </c>
      <c r="N129" s="14">
        <v>50.817434352371805</v>
      </c>
      <c r="O129" s="14">
        <v>0.17658118529337125</v>
      </c>
      <c r="P129" s="14">
        <f t="shared" si="7"/>
        <v>287.78510161172568</v>
      </c>
      <c r="R129" s="107" t="s">
        <v>21</v>
      </c>
      <c r="S129" s="108" t="s">
        <v>11</v>
      </c>
      <c r="T129" s="107">
        <v>4</v>
      </c>
      <c r="U129" s="107" t="s">
        <v>177</v>
      </c>
      <c r="V129" s="14">
        <v>25.520363737672312</v>
      </c>
      <c r="W129" s="14">
        <v>9.3109897099316191E-2</v>
      </c>
      <c r="X129" s="14">
        <f t="shared" si="8"/>
        <v>274.08862572848591</v>
      </c>
    </row>
    <row r="130" spans="2:24">
      <c r="B130" s="107" t="s">
        <v>19</v>
      </c>
      <c r="C130" s="108" t="s">
        <v>11</v>
      </c>
      <c r="D130" s="107">
        <v>5</v>
      </c>
      <c r="E130" s="107" t="s">
        <v>177</v>
      </c>
      <c r="F130" s="14">
        <v>92.518610227770992</v>
      </c>
      <c r="G130" s="14">
        <v>0.17167694730017596</v>
      </c>
      <c r="H130" s="14">
        <f t="shared" si="6"/>
        <v>538.911086681911</v>
      </c>
      <c r="J130" s="107" t="s">
        <v>20</v>
      </c>
      <c r="K130" s="108" t="s">
        <v>11</v>
      </c>
      <c r="L130" s="107">
        <v>5</v>
      </c>
      <c r="M130" s="107" t="s">
        <v>177</v>
      </c>
      <c r="N130" s="14">
        <v>104.02641168033782</v>
      </c>
      <c r="O130" s="14">
        <v>0.18528400566940989</v>
      </c>
      <c r="P130" s="14">
        <f t="shared" si="7"/>
        <v>561.44301988993766</v>
      </c>
      <c r="R130" s="107" t="s">
        <v>21</v>
      </c>
      <c r="S130" s="108" t="s">
        <v>11</v>
      </c>
      <c r="T130" s="107">
        <v>5</v>
      </c>
      <c r="U130" s="107" t="s">
        <v>177</v>
      </c>
      <c r="V130" s="14">
        <v>23.188889482772137</v>
      </c>
      <c r="W130" s="14">
        <v>0.1327899045783533</v>
      </c>
      <c r="X130" s="14">
        <f t="shared" si="8"/>
        <v>174.62840685369591</v>
      </c>
    </row>
    <row r="131" spans="2:24">
      <c r="B131" s="107" t="s">
        <v>19</v>
      </c>
      <c r="C131" s="108" t="s">
        <v>11</v>
      </c>
      <c r="D131" s="107">
        <v>6</v>
      </c>
      <c r="E131" s="107" t="s">
        <v>177</v>
      </c>
      <c r="F131" s="14">
        <v>81.454123418788413</v>
      </c>
      <c r="G131" s="14">
        <v>0.17544535519125684</v>
      </c>
      <c r="H131" s="14">
        <f t="shared" si="6"/>
        <v>464.27061765182373</v>
      </c>
      <c r="J131" s="107" t="s">
        <v>20</v>
      </c>
      <c r="K131" s="108" t="s">
        <v>11</v>
      </c>
      <c r="L131" s="107">
        <v>6</v>
      </c>
      <c r="M131" s="107" t="s">
        <v>177</v>
      </c>
      <c r="N131" s="14">
        <v>113.79992188423938</v>
      </c>
      <c r="O131" s="14">
        <v>0.16599023045357003</v>
      </c>
      <c r="P131" s="14">
        <f t="shared" si="7"/>
        <v>685.58204644502212</v>
      </c>
      <c r="R131" s="107" t="s">
        <v>21</v>
      </c>
      <c r="S131" s="108" t="s">
        <v>11</v>
      </c>
      <c r="T131" s="107">
        <v>6</v>
      </c>
      <c r="U131" s="107" t="s">
        <v>177</v>
      </c>
      <c r="V131" s="14">
        <v>28.724283438182766</v>
      </c>
      <c r="W131" s="14">
        <v>0.1734169371425284</v>
      </c>
      <c r="X131" s="14">
        <f t="shared" si="8"/>
        <v>165.63712813457644</v>
      </c>
    </row>
    <row r="132" spans="2:24">
      <c r="B132" s="107" t="s">
        <v>19</v>
      </c>
      <c r="C132" s="108" t="s">
        <v>14</v>
      </c>
      <c r="D132" s="107">
        <v>1</v>
      </c>
      <c r="E132" s="107" t="s">
        <v>177</v>
      </c>
      <c r="F132" s="14">
        <v>14.302470127069654</v>
      </c>
      <c r="G132" s="14">
        <v>6.5937760489024735E-2</v>
      </c>
      <c r="H132" s="14">
        <f t="shared" si="6"/>
        <v>216.90864265021989</v>
      </c>
      <c r="J132" s="107" t="s">
        <v>20</v>
      </c>
      <c r="K132" s="108" t="s">
        <v>14</v>
      </c>
      <c r="L132" s="107">
        <v>1</v>
      </c>
      <c r="M132" s="107" t="s">
        <v>177</v>
      </c>
      <c r="N132" s="14">
        <v>32.014283541144778</v>
      </c>
      <c r="O132" s="14">
        <v>0.25533470925284291</v>
      </c>
      <c r="P132" s="14">
        <f t="shared" si="7"/>
        <v>125.38163587247718</v>
      </c>
      <c r="R132" s="107" t="s">
        <v>21</v>
      </c>
      <c r="S132" s="108" t="s">
        <v>14</v>
      </c>
      <c r="T132" s="107">
        <v>1</v>
      </c>
      <c r="U132" s="107" t="s">
        <v>177</v>
      </c>
      <c r="V132" s="14">
        <v>22.223449780476486</v>
      </c>
      <c r="W132" s="14">
        <v>0.16208383872766877</v>
      </c>
      <c r="X132" s="14">
        <f t="shared" si="8"/>
        <v>137.11083075849436</v>
      </c>
    </row>
    <row r="133" spans="2:24">
      <c r="B133" s="107" t="s">
        <v>19</v>
      </c>
      <c r="C133" s="108" t="s">
        <v>14</v>
      </c>
      <c r="D133" s="107">
        <v>2</v>
      </c>
      <c r="E133" s="107" t="s">
        <v>177</v>
      </c>
      <c r="F133" s="14">
        <v>6.7376651203379634</v>
      </c>
      <c r="G133" s="14">
        <v>3.9233907566916734E-2</v>
      </c>
      <c r="H133" s="14">
        <f t="shared" si="6"/>
        <v>171.73066712374515</v>
      </c>
      <c r="J133" s="107" t="s">
        <v>20</v>
      </c>
      <c r="K133" s="108" t="s">
        <v>14</v>
      </c>
      <c r="L133" s="107">
        <v>2</v>
      </c>
      <c r="M133" s="107" t="s">
        <v>177</v>
      </c>
      <c r="N133" s="14">
        <v>42.96086234042852</v>
      </c>
      <c r="O133" s="14">
        <v>0.1771462704294699</v>
      </c>
      <c r="P133" s="14">
        <f t="shared" si="7"/>
        <v>242.51632414430773</v>
      </c>
      <c r="R133" s="107" t="s">
        <v>21</v>
      </c>
      <c r="S133" s="108" t="s">
        <v>14</v>
      </c>
      <c r="T133" s="107">
        <v>2</v>
      </c>
      <c r="U133" s="107" t="s">
        <v>177</v>
      </c>
      <c r="V133" s="14">
        <v>10.385421217074773</v>
      </c>
      <c r="W133" s="14">
        <v>0.12241653602322976</v>
      </c>
      <c r="X133" s="14">
        <f t="shared" si="8"/>
        <v>84.836751262950585</v>
      </c>
    </row>
    <row r="134" spans="2:24">
      <c r="B134" s="107" t="s">
        <v>19</v>
      </c>
      <c r="C134" s="108" t="s">
        <v>14</v>
      </c>
      <c r="D134" s="107">
        <v>3</v>
      </c>
      <c r="E134" s="107" t="s">
        <v>177</v>
      </c>
      <c r="F134" s="14">
        <v>20.948370037446963</v>
      </c>
      <c r="G134" s="14">
        <v>5.2404927294618875E-2</v>
      </c>
      <c r="H134" s="14">
        <f t="shared" si="6"/>
        <v>399.74046561835451</v>
      </c>
      <c r="J134" s="107" t="s">
        <v>20</v>
      </c>
      <c r="K134" s="108" t="s">
        <v>14</v>
      </c>
      <c r="L134" s="107">
        <v>3</v>
      </c>
      <c r="M134" s="107" t="s">
        <v>177</v>
      </c>
      <c r="N134" s="14">
        <v>18.367672586128791</v>
      </c>
      <c r="O134" s="14">
        <v>0.17175364135285515</v>
      </c>
      <c r="P134" s="14">
        <f t="shared" si="7"/>
        <v>106.94196898215256</v>
      </c>
      <c r="R134" s="107" t="s">
        <v>21</v>
      </c>
      <c r="S134" s="108" t="s">
        <v>14</v>
      </c>
      <c r="T134" s="107">
        <v>3</v>
      </c>
      <c r="U134" s="107" t="s">
        <v>177</v>
      </c>
      <c r="V134" s="14">
        <v>17.237755027405814</v>
      </c>
      <c r="W134" s="14">
        <v>0.1072701274792289</v>
      </c>
      <c r="X134" s="14">
        <f t="shared" si="8"/>
        <v>160.69483119374146</v>
      </c>
    </row>
    <row r="135" spans="2:24">
      <c r="B135" s="107" t="s">
        <v>19</v>
      </c>
      <c r="C135" s="108" t="s">
        <v>14</v>
      </c>
      <c r="D135" s="107">
        <v>4</v>
      </c>
      <c r="E135" s="107" t="s">
        <v>177</v>
      </c>
      <c r="F135" s="14">
        <v>8.2629000734528777</v>
      </c>
      <c r="G135" s="14">
        <v>5.09232657219598E-2</v>
      </c>
      <c r="H135" s="14">
        <f t="shared" si="6"/>
        <v>162.26178655878391</v>
      </c>
      <c r="J135" s="107" t="s">
        <v>20</v>
      </c>
      <c r="K135" s="108" t="s">
        <v>14</v>
      </c>
      <c r="L135" s="107">
        <v>4</v>
      </c>
      <c r="M135" s="107" t="s">
        <v>177</v>
      </c>
      <c r="N135" s="14">
        <v>17.789624081282668</v>
      </c>
      <c r="O135" s="14">
        <v>0.12269373792617683</v>
      </c>
      <c r="P135" s="14">
        <f t="shared" si="7"/>
        <v>144.99211110502188</v>
      </c>
      <c r="R135" s="107" t="s">
        <v>21</v>
      </c>
      <c r="S135" s="108" t="s">
        <v>14</v>
      </c>
      <c r="T135" s="107">
        <v>4</v>
      </c>
      <c r="U135" s="107" t="s">
        <v>177</v>
      </c>
      <c r="V135" s="14">
        <v>24.671249300213233</v>
      </c>
      <c r="W135" s="14">
        <v>0.14147034194221644</v>
      </c>
      <c r="X135" s="14">
        <f t="shared" si="8"/>
        <v>174.39167080185757</v>
      </c>
    </row>
    <row r="136" spans="2:24">
      <c r="B136" s="107" t="s">
        <v>19</v>
      </c>
      <c r="C136" s="108" t="s">
        <v>14</v>
      </c>
      <c r="D136" s="107">
        <v>5</v>
      </c>
      <c r="E136" s="107" t="s">
        <v>177</v>
      </c>
      <c r="F136" s="14">
        <v>6.3761375808391172</v>
      </c>
      <c r="G136" s="14">
        <v>3.4472584977308512E-2</v>
      </c>
      <c r="H136" s="14">
        <f t="shared" si="6"/>
        <v>184.96256039505576</v>
      </c>
      <c r="J136" s="107" t="s">
        <v>20</v>
      </c>
      <c r="K136" s="108" t="s">
        <v>14</v>
      </c>
      <c r="L136" s="107">
        <v>5</v>
      </c>
      <c r="M136" s="107" t="s">
        <v>177</v>
      </c>
      <c r="N136" s="14">
        <v>18.850758325025108</v>
      </c>
      <c r="O136" s="14">
        <v>0.1276594348889683</v>
      </c>
      <c r="P136" s="14">
        <f t="shared" si="7"/>
        <v>147.66443499785615</v>
      </c>
      <c r="R136" s="107" t="s">
        <v>21</v>
      </c>
      <c r="S136" s="108" t="s">
        <v>14</v>
      </c>
      <c r="T136" s="107">
        <v>5</v>
      </c>
      <c r="U136" s="107" t="s">
        <v>177</v>
      </c>
      <c r="V136" s="14">
        <v>21.076061501669376</v>
      </c>
      <c r="W136" s="14">
        <v>0.12547946540865426</v>
      </c>
      <c r="X136" s="14">
        <f t="shared" si="8"/>
        <v>167.96422771670311</v>
      </c>
    </row>
    <row r="137" spans="2:24">
      <c r="B137" s="107" t="s">
        <v>19</v>
      </c>
      <c r="C137" s="108" t="s">
        <v>14</v>
      </c>
      <c r="D137" s="107">
        <v>6</v>
      </c>
      <c r="E137" s="107" t="s">
        <v>177</v>
      </c>
      <c r="F137" s="14">
        <v>7.9544605524629297</v>
      </c>
      <c r="G137" s="14">
        <v>4.5514541076224879E-2</v>
      </c>
      <c r="H137" s="14">
        <f t="shared" si="6"/>
        <v>174.76745594646997</v>
      </c>
      <c r="J137" s="107" t="s">
        <v>20</v>
      </c>
      <c r="K137" s="108" t="s">
        <v>14</v>
      </c>
      <c r="L137" s="107">
        <v>6</v>
      </c>
      <c r="M137" s="107" t="s">
        <v>177</v>
      </c>
      <c r="N137" s="14">
        <v>33.696632394412994</v>
      </c>
      <c r="O137" s="14">
        <v>0.34316692821221967</v>
      </c>
      <c r="P137" s="14">
        <f t="shared" si="7"/>
        <v>98.193123008562409</v>
      </c>
      <c r="R137" s="107" t="s">
        <v>21</v>
      </c>
      <c r="S137" s="108" t="s">
        <v>14</v>
      </c>
      <c r="T137" s="107">
        <v>6</v>
      </c>
      <c r="U137" s="107" t="s">
        <v>177</v>
      </c>
      <c r="V137" s="14">
        <v>17.777326311620556</v>
      </c>
      <c r="W137" s="14">
        <v>9.9080861495583691E-2</v>
      </c>
      <c r="X137" s="14">
        <f t="shared" si="8"/>
        <v>179.42240351243757</v>
      </c>
    </row>
    <row r="138" spans="2:24">
      <c r="B138" s="107" t="s">
        <v>19</v>
      </c>
      <c r="C138" s="108" t="s">
        <v>16</v>
      </c>
      <c r="D138" s="107">
        <v>1</v>
      </c>
      <c r="E138" s="107" t="s">
        <v>177</v>
      </c>
      <c r="F138" s="14">
        <v>61.312100149274649</v>
      </c>
      <c r="G138" s="14">
        <v>8.2036398999722149E-2</v>
      </c>
      <c r="H138" s="14">
        <f t="shared" si="6"/>
        <v>747.37678514487584</v>
      </c>
      <c r="J138" s="107" t="s">
        <v>20</v>
      </c>
      <c r="K138" s="108" t="s">
        <v>16</v>
      </c>
      <c r="L138" s="107">
        <v>1</v>
      </c>
      <c r="M138" s="107" t="s">
        <v>177</v>
      </c>
      <c r="N138" s="14">
        <v>43.565170828632127</v>
      </c>
      <c r="O138" s="14">
        <v>0.18290739388414998</v>
      </c>
      <c r="P138" s="14">
        <f t="shared" si="7"/>
        <v>238.18157321855162</v>
      </c>
      <c r="R138" s="107" t="s">
        <v>21</v>
      </c>
      <c r="S138" s="108" t="s">
        <v>16</v>
      </c>
      <c r="T138" s="107">
        <v>1</v>
      </c>
      <c r="U138" s="107" t="s">
        <v>177</v>
      </c>
      <c r="V138" s="14">
        <v>34.740932589074013</v>
      </c>
      <c r="W138" s="14">
        <v>0.13948240428670283</v>
      </c>
      <c r="X138" s="14">
        <f t="shared" si="8"/>
        <v>249.07035956782647</v>
      </c>
    </row>
    <row r="139" spans="2:24">
      <c r="B139" s="107" t="s">
        <v>19</v>
      </c>
      <c r="C139" s="108" t="s">
        <v>16</v>
      </c>
      <c r="D139" s="107">
        <v>2</v>
      </c>
      <c r="E139" s="107" t="s">
        <v>177</v>
      </c>
      <c r="F139" s="14">
        <v>106.847237679602</v>
      </c>
      <c r="G139" s="14">
        <v>0.17812100583495416</v>
      </c>
      <c r="H139" s="14">
        <f t="shared" si="6"/>
        <v>599.85759219553256</v>
      </c>
      <c r="J139" s="107" t="s">
        <v>20</v>
      </c>
      <c r="K139" s="108" t="s">
        <v>16</v>
      </c>
      <c r="L139" s="107">
        <v>2</v>
      </c>
      <c r="M139" s="107" t="s">
        <v>177</v>
      </c>
      <c r="N139" s="14">
        <v>35.432104531889564</v>
      </c>
      <c r="O139" s="14">
        <v>0.17292843837451596</v>
      </c>
      <c r="P139" s="14">
        <f t="shared" si="7"/>
        <v>204.89460764777891</v>
      </c>
      <c r="R139" s="107" t="s">
        <v>21</v>
      </c>
      <c r="S139" s="108" t="s">
        <v>16</v>
      </c>
      <c r="T139" s="107">
        <v>2</v>
      </c>
      <c r="U139" s="107" t="s">
        <v>177</v>
      </c>
      <c r="V139" s="14">
        <v>31.454501263340248</v>
      </c>
      <c r="W139" s="14">
        <v>0.135637092508338</v>
      </c>
      <c r="X139" s="14">
        <f t="shared" si="8"/>
        <v>231.90191327203988</v>
      </c>
    </row>
    <row r="140" spans="2:24">
      <c r="B140" s="107" t="s">
        <v>19</v>
      </c>
      <c r="C140" s="108" t="s">
        <v>16</v>
      </c>
      <c r="D140" s="107">
        <v>3</v>
      </c>
      <c r="E140" s="107" t="s">
        <v>177</v>
      </c>
      <c r="F140" s="14">
        <v>78.724986144909948</v>
      </c>
      <c r="G140" s="14">
        <v>0.18037024173381494</v>
      </c>
      <c r="H140" s="14">
        <f t="shared" si="6"/>
        <v>436.46327347661901</v>
      </c>
      <c r="J140" s="107" t="s">
        <v>20</v>
      </c>
      <c r="K140" s="108" t="s">
        <v>16</v>
      </c>
      <c r="L140" s="107">
        <v>3</v>
      </c>
      <c r="M140" s="107" t="s">
        <v>177</v>
      </c>
      <c r="N140" s="14">
        <v>60.02964636774103</v>
      </c>
      <c r="O140" s="14">
        <v>0.20170557048868448</v>
      </c>
      <c r="P140" s="14">
        <f t="shared" si="7"/>
        <v>297.61025549420134</v>
      </c>
      <c r="R140" s="107" t="s">
        <v>21</v>
      </c>
      <c r="S140" s="108" t="s">
        <v>16</v>
      </c>
      <c r="T140" s="107">
        <v>3</v>
      </c>
      <c r="U140" s="107" t="s">
        <v>177</v>
      </c>
      <c r="V140" s="14">
        <v>22.788156686523536</v>
      </c>
      <c r="W140" s="14">
        <v>0.15658782515033981</v>
      </c>
      <c r="X140" s="14">
        <f t="shared" si="8"/>
        <v>145.52955611104917</v>
      </c>
    </row>
    <row r="141" spans="2:24">
      <c r="B141" s="107" t="s">
        <v>19</v>
      </c>
      <c r="C141" s="108" t="s">
        <v>16</v>
      </c>
      <c r="D141" s="107">
        <v>4</v>
      </c>
      <c r="E141" s="107" t="s">
        <v>177</v>
      </c>
      <c r="F141" s="14">
        <v>100.66356774572435</v>
      </c>
      <c r="G141" s="14">
        <v>0.16150578864499399</v>
      </c>
      <c r="H141" s="14">
        <f t="shared" si="6"/>
        <v>623.28148477075968</v>
      </c>
      <c r="J141" s="107" t="s">
        <v>20</v>
      </c>
      <c r="K141" s="108" t="s">
        <v>16</v>
      </c>
      <c r="L141" s="107">
        <v>4</v>
      </c>
      <c r="M141" s="107" t="s">
        <v>177</v>
      </c>
      <c r="N141" s="14">
        <v>70.749292827574521</v>
      </c>
      <c r="O141" s="14">
        <v>0.1800264653024865</v>
      </c>
      <c r="P141" s="14">
        <f t="shared" si="7"/>
        <v>392.99384514770753</v>
      </c>
      <c r="R141" s="107" t="s">
        <v>21</v>
      </c>
      <c r="S141" s="108" t="s">
        <v>16</v>
      </c>
      <c r="T141" s="107">
        <v>4</v>
      </c>
      <c r="U141" s="107" t="s">
        <v>177</v>
      </c>
      <c r="V141" s="14">
        <v>52.270842838325251</v>
      </c>
      <c r="W141" s="14">
        <v>0.13389733743082291</v>
      </c>
      <c r="X141" s="14">
        <f t="shared" si="8"/>
        <v>390.3800018826409</v>
      </c>
    </row>
    <row r="142" spans="2:24">
      <c r="B142" s="107" t="s">
        <v>19</v>
      </c>
      <c r="C142" s="108" t="s">
        <v>16</v>
      </c>
      <c r="D142" s="107">
        <v>5</v>
      </c>
      <c r="E142" s="107" t="s">
        <v>177</v>
      </c>
      <c r="F142" s="14">
        <v>87.343074378562065</v>
      </c>
      <c r="G142" s="14">
        <v>0.14339566546262852</v>
      </c>
      <c r="H142" s="14">
        <f t="shared" si="6"/>
        <v>609.10540145528478</v>
      </c>
      <c r="J142" s="107" t="s">
        <v>20</v>
      </c>
      <c r="K142" s="108" t="s">
        <v>16</v>
      </c>
      <c r="L142" s="107">
        <v>5</v>
      </c>
      <c r="M142" s="107" t="s">
        <v>177</v>
      </c>
      <c r="N142" s="14">
        <v>71.792774818376941</v>
      </c>
      <c r="O142" s="14">
        <v>0.2063686342143016</v>
      </c>
      <c r="P142" s="14">
        <f t="shared" si="7"/>
        <v>347.8860781906634</v>
      </c>
      <c r="R142" s="107" t="s">
        <v>21</v>
      </c>
      <c r="S142" s="108" t="s">
        <v>16</v>
      </c>
      <c r="T142" s="107">
        <v>5</v>
      </c>
      <c r="U142" s="107" t="s">
        <v>177</v>
      </c>
      <c r="V142" s="14">
        <v>35.035760571012254</v>
      </c>
      <c r="W142" s="14">
        <v>0.12504658417352646</v>
      </c>
      <c r="X142" s="14">
        <f t="shared" si="8"/>
        <v>280.18166831645175</v>
      </c>
    </row>
    <row r="143" spans="2:24">
      <c r="B143" s="107" t="s">
        <v>19</v>
      </c>
      <c r="C143" s="108" t="s">
        <v>16</v>
      </c>
      <c r="D143" s="107">
        <v>6</v>
      </c>
      <c r="E143" s="107" t="s">
        <v>177</v>
      </c>
      <c r="F143" s="14">
        <v>60.393590014848641</v>
      </c>
      <c r="G143" s="14">
        <v>0.22718370843752894</v>
      </c>
      <c r="H143" s="14">
        <f t="shared" si="6"/>
        <v>265.83591944250566</v>
      </c>
      <c r="J143" s="107" t="s">
        <v>20</v>
      </c>
      <c r="K143" s="108" t="s">
        <v>16</v>
      </c>
      <c r="L143" s="107">
        <v>6</v>
      </c>
      <c r="M143" s="107" t="s">
        <v>177</v>
      </c>
      <c r="N143" s="14">
        <v>91.72964386511039</v>
      </c>
      <c r="O143" s="14">
        <v>0.22906496170040863</v>
      </c>
      <c r="P143" s="14">
        <f t="shared" si="7"/>
        <v>400.45253182406179</v>
      </c>
      <c r="R143" s="107" t="s">
        <v>21</v>
      </c>
      <c r="S143" s="108" t="s">
        <v>16</v>
      </c>
      <c r="T143" s="107">
        <v>6</v>
      </c>
      <c r="U143" s="107" t="s">
        <v>177</v>
      </c>
      <c r="V143" s="14">
        <v>58.432164873495637</v>
      </c>
      <c r="W143" s="14">
        <v>0.13413533221787011</v>
      </c>
      <c r="X143" s="14">
        <f t="shared" si="8"/>
        <v>435.62098000090572</v>
      </c>
    </row>
    <row r="144" spans="2:24">
      <c r="B144" s="107" t="s">
        <v>19</v>
      </c>
      <c r="C144" s="108" t="s">
        <v>11</v>
      </c>
      <c r="D144" s="107">
        <v>1</v>
      </c>
      <c r="E144" s="107" t="s">
        <v>178</v>
      </c>
      <c r="F144" s="14">
        <v>52.531853781039928</v>
      </c>
      <c r="G144" s="14">
        <v>0.23115680281559695</v>
      </c>
      <c r="H144" s="14">
        <f t="shared" si="6"/>
        <v>227.25636079569199</v>
      </c>
      <c r="J144" s="107" t="s">
        <v>20</v>
      </c>
      <c r="K144" s="108" t="s">
        <v>11</v>
      </c>
      <c r="L144" s="107">
        <v>1</v>
      </c>
      <c r="M144" s="107" t="s">
        <v>178</v>
      </c>
      <c r="N144" s="14">
        <v>36.417787860997024</v>
      </c>
      <c r="O144" s="14">
        <v>0.12016865803825298</v>
      </c>
      <c r="P144" s="14">
        <f t="shared" si="7"/>
        <v>303.05562578059448</v>
      </c>
      <c r="R144" s="107" t="s">
        <v>21</v>
      </c>
      <c r="S144" s="108" t="s">
        <v>11</v>
      </c>
      <c r="T144" s="107">
        <v>1</v>
      </c>
      <c r="U144" s="107" t="s">
        <v>178</v>
      </c>
      <c r="V144" s="14">
        <v>40.700314994033079</v>
      </c>
      <c r="W144" s="14">
        <v>0.14361109646199996</v>
      </c>
      <c r="X144" s="14">
        <f t="shared" si="8"/>
        <v>283.40647761019312</v>
      </c>
    </row>
    <row r="145" spans="2:24">
      <c r="B145" s="107" t="s">
        <v>19</v>
      </c>
      <c r="C145" s="108" t="s">
        <v>11</v>
      </c>
      <c r="D145" s="107">
        <v>2</v>
      </c>
      <c r="E145" s="107" t="s">
        <v>178</v>
      </c>
      <c r="F145" s="14">
        <v>45.455056029618092</v>
      </c>
      <c r="G145" s="14">
        <v>0.14582847087153838</v>
      </c>
      <c r="H145" s="14">
        <f t="shared" si="6"/>
        <v>311.70220573498204</v>
      </c>
      <c r="J145" s="107" t="s">
        <v>20</v>
      </c>
      <c r="K145" s="108" t="s">
        <v>11</v>
      </c>
      <c r="L145" s="107">
        <v>2</v>
      </c>
      <c r="M145" s="107" t="s">
        <v>178</v>
      </c>
      <c r="N145" s="14">
        <v>66.485794012791231</v>
      </c>
      <c r="O145" s="14">
        <v>0.13485461347365296</v>
      </c>
      <c r="P145" s="14">
        <f t="shared" si="7"/>
        <v>493.01831283496136</v>
      </c>
      <c r="R145" s="107" t="s">
        <v>21</v>
      </c>
      <c r="S145" s="108" t="s">
        <v>11</v>
      </c>
      <c r="T145" s="107">
        <v>2</v>
      </c>
      <c r="U145" s="107" t="s">
        <v>178</v>
      </c>
      <c r="V145" s="14">
        <v>51.603657949424147</v>
      </c>
      <c r="W145" s="14">
        <v>0.13385095301790337</v>
      </c>
      <c r="X145" s="14">
        <f t="shared" si="8"/>
        <v>385.53074734194718</v>
      </c>
    </row>
    <row r="146" spans="2:24">
      <c r="B146" s="107" t="s">
        <v>19</v>
      </c>
      <c r="C146" s="108" t="s">
        <v>11</v>
      </c>
      <c r="D146" s="107">
        <v>3</v>
      </c>
      <c r="E146" s="107" t="s">
        <v>178</v>
      </c>
      <c r="F146" s="14">
        <v>68.4288234157939</v>
      </c>
      <c r="G146" s="14">
        <v>0.14077975363526907</v>
      </c>
      <c r="H146" s="14">
        <f t="shared" si="6"/>
        <v>486.07006084893919</v>
      </c>
      <c r="J146" s="107" t="s">
        <v>20</v>
      </c>
      <c r="K146" s="108" t="s">
        <v>11</v>
      </c>
      <c r="L146" s="107">
        <v>3</v>
      </c>
      <c r="M146" s="107" t="s">
        <v>178</v>
      </c>
      <c r="N146" s="14">
        <v>90.406622611537585</v>
      </c>
      <c r="O146" s="14">
        <v>0.12189283019910263</v>
      </c>
      <c r="P146" s="14">
        <f t="shared" si="7"/>
        <v>741.68942064816508</v>
      </c>
      <c r="R146" s="107" t="s">
        <v>21</v>
      </c>
      <c r="S146" s="108" t="s">
        <v>11</v>
      </c>
      <c r="T146" s="107">
        <v>3</v>
      </c>
      <c r="U146" s="107" t="s">
        <v>178</v>
      </c>
      <c r="V146" s="14">
        <v>81.134531363334347</v>
      </c>
      <c r="W146" s="14">
        <v>0.11537249759887751</v>
      </c>
      <c r="X146" s="14">
        <f t="shared" si="8"/>
        <v>703.23979329475594</v>
      </c>
    </row>
    <row r="147" spans="2:24">
      <c r="B147" s="107" t="s">
        <v>19</v>
      </c>
      <c r="C147" s="108" t="s">
        <v>11</v>
      </c>
      <c r="D147" s="107">
        <v>4</v>
      </c>
      <c r="E147" s="107" t="s">
        <v>178</v>
      </c>
      <c r="F147" s="14">
        <v>74.909887061612778</v>
      </c>
      <c r="G147" s="14">
        <v>0.10996568491247569</v>
      </c>
      <c r="H147" s="14">
        <f t="shared" si="6"/>
        <v>681.21148084727838</v>
      </c>
      <c r="J147" s="107" t="s">
        <v>20</v>
      </c>
      <c r="K147" s="108" t="s">
        <v>11</v>
      </c>
      <c r="L147" s="107">
        <v>4</v>
      </c>
      <c r="M147" s="107" t="s">
        <v>178</v>
      </c>
      <c r="N147" s="14">
        <v>90.808879810517183</v>
      </c>
      <c r="O147" s="14">
        <v>0.12121639398600602</v>
      </c>
      <c r="P147" s="14">
        <f t="shared" si="7"/>
        <v>749.1468507221947</v>
      </c>
      <c r="R147" s="107" t="s">
        <v>21</v>
      </c>
      <c r="S147" s="108" t="s">
        <v>11</v>
      </c>
      <c r="T147" s="107">
        <v>4</v>
      </c>
      <c r="U147" s="107" t="s">
        <v>178</v>
      </c>
      <c r="V147" s="14">
        <v>34.648234030344554</v>
      </c>
      <c r="W147" s="14">
        <v>0.10399209587230662</v>
      </c>
      <c r="X147" s="14">
        <f t="shared" si="8"/>
        <v>333.18141864252465</v>
      </c>
    </row>
    <row r="148" spans="2:24">
      <c r="B148" s="107" t="s">
        <v>19</v>
      </c>
      <c r="C148" s="108" t="s">
        <v>11</v>
      </c>
      <c r="D148" s="107">
        <v>5</v>
      </c>
      <c r="E148" s="107" t="s">
        <v>178</v>
      </c>
      <c r="F148" s="14">
        <v>27.694474902972615</v>
      </c>
      <c r="G148" s="14">
        <v>0.12396878762619246</v>
      </c>
      <c r="H148" s="14">
        <f t="shared" si="6"/>
        <v>223.39877184635185</v>
      </c>
      <c r="J148" s="107" t="s">
        <v>20</v>
      </c>
      <c r="K148" s="108" t="s">
        <v>11</v>
      </c>
      <c r="L148" s="107">
        <v>5</v>
      </c>
      <c r="M148" s="107" t="s">
        <v>178</v>
      </c>
      <c r="N148" s="14">
        <v>41.221728763216682</v>
      </c>
      <c r="O148" s="14">
        <v>0.11993689242450138</v>
      </c>
      <c r="P148" s="14">
        <f t="shared" si="7"/>
        <v>343.69515442602608</v>
      </c>
      <c r="R148" s="107" t="s">
        <v>21</v>
      </c>
      <c r="S148" s="108" t="s">
        <v>11</v>
      </c>
      <c r="T148" s="107">
        <v>5</v>
      </c>
      <c r="U148" s="107" t="s">
        <v>178</v>
      </c>
      <c r="V148" s="14">
        <v>35.226576642176184</v>
      </c>
      <c r="W148" s="14">
        <v>0.16472515337619395</v>
      </c>
      <c r="X148" s="14">
        <f t="shared" si="8"/>
        <v>213.85062281124044</v>
      </c>
    </row>
    <row r="149" spans="2:24">
      <c r="B149" s="107" t="s">
        <v>19</v>
      </c>
      <c r="C149" s="108" t="s">
        <v>11</v>
      </c>
      <c r="D149" s="107">
        <v>6</v>
      </c>
      <c r="E149" s="107" t="s">
        <v>178</v>
      </c>
      <c r="F149" s="14">
        <v>43.593797347474997</v>
      </c>
      <c r="G149" s="14">
        <v>0.1004719366490692</v>
      </c>
      <c r="H149" s="14">
        <f t="shared" si="6"/>
        <v>433.89028619743306</v>
      </c>
      <c r="J149" s="107" t="s">
        <v>20</v>
      </c>
      <c r="K149" s="108" t="s">
        <v>11</v>
      </c>
      <c r="L149" s="107">
        <v>6</v>
      </c>
      <c r="M149" s="107" t="s">
        <v>178</v>
      </c>
      <c r="N149" s="14">
        <v>57.003132660418053</v>
      </c>
      <c r="O149" s="14">
        <v>0.13171295936635194</v>
      </c>
      <c r="P149" s="14">
        <f t="shared" si="7"/>
        <v>432.78302252603066</v>
      </c>
      <c r="R149" s="107" t="s">
        <v>21</v>
      </c>
      <c r="S149" s="108" t="s">
        <v>11</v>
      </c>
      <c r="T149" s="107">
        <v>6</v>
      </c>
      <c r="U149" s="107" t="s">
        <v>178</v>
      </c>
      <c r="V149" s="14">
        <v>17.391991809131937</v>
      </c>
      <c r="W149" s="14">
        <v>0.1411755352385701</v>
      </c>
      <c r="X149" s="14">
        <f t="shared" si="8"/>
        <v>123.19409152401307</v>
      </c>
    </row>
    <row r="150" spans="2:24">
      <c r="B150" s="107" t="s">
        <v>19</v>
      </c>
      <c r="C150" s="108" t="s">
        <v>14</v>
      </c>
      <c r="D150" s="107">
        <v>1</v>
      </c>
      <c r="E150" s="107" t="s">
        <v>178</v>
      </c>
      <c r="F150" s="14">
        <v>10.305029352226255</v>
      </c>
      <c r="G150" s="14">
        <v>6.2059785125497827E-2</v>
      </c>
      <c r="H150" s="14">
        <f t="shared" si="6"/>
        <v>166.05003274483366</v>
      </c>
      <c r="J150" s="107" t="s">
        <v>20</v>
      </c>
      <c r="K150" s="108" t="s">
        <v>14</v>
      </c>
      <c r="L150" s="107">
        <v>1</v>
      </c>
      <c r="M150" s="107" t="s">
        <v>178</v>
      </c>
      <c r="N150" s="14">
        <v>13.934424542965996</v>
      </c>
      <c r="O150" s="14">
        <v>0.11303692367185787</v>
      </c>
      <c r="P150" s="14">
        <f t="shared" si="7"/>
        <v>123.27321100331011</v>
      </c>
      <c r="R150" s="107" t="s">
        <v>21</v>
      </c>
      <c r="S150" s="108" t="s">
        <v>14</v>
      </c>
      <c r="T150" s="107">
        <v>1</v>
      </c>
      <c r="U150" s="107" t="s">
        <v>178</v>
      </c>
      <c r="V150" s="14">
        <v>17.300496871140957</v>
      </c>
      <c r="W150" s="14">
        <v>0.11117524758329618</v>
      </c>
      <c r="X150" s="14">
        <f t="shared" si="8"/>
        <v>155.61464667014889</v>
      </c>
    </row>
    <row r="151" spans="2:24">
      <c r="B151" s="107" t="s">
        <v>19</v>
      </c>
      <c r="C151" s="108" t="s">
        <v>14</v>
      </c>
      <c r="D151" s="107">
        <v>2</v>
      </c>
      <c r="E151" s="107" t="s">
        <v>178</v>
      </c>
      <c r="F151" s="14">
        <v>15.313468270831557</v>
      </c>
      <c r="G151" s="14">
        <v>4.2221079929610078E-2</v>
      </c>
      <c r="H151" s="14">
        <f t="shared" si="6"/>
        <v>362.69721893333343</v>
      </c>
      <c r="J151" s="107" t="s">
        <v>20</v>
      </c>
      <c r="K151" s="108" t="s">
        <v>14</v>
      </c>
      <c r="L151" s="107">
        <v>2</v>
      </c>
      <c r="M151" s="107" t="s">
        <v>178</v>
      </c>
      <c r="N151" s="14">
        <v>18.452410599435776</v>
      </c>
      <c r="O151" s="14">
        <v>8.1187062903863447E-2</v>
      </c>
      <c r="P151" s="14">
        <f t="shared" si="7"/>
        <v>227.28264749872707</v>
      </c>
      <c r="R151" s="107" t="s">
        <v>21</v>
      </c>
      <c r="S151" s="108" t="s">
        <v>14</v>
      </c>
      <c r="T151" s="107">
        <v>2</v>
      </c>
      <c r="U151" s="107" t="s">
        <v>178</v>
      </c>
      <c r="V151" s="14">
        <v>5.8325885745367012</v>
      </c>
      <c r="W151" s="14">
        <v>5.8758663617520766E-2</v>
      </c>
      <c r="X151" s="14">
        <f t="shared" si="8"/>
        <v>99.263465427037545</v>
      </c>
    </row>
    <row r="152" spans="2:24">
      <c r="B152" s="107" t="s">
        <v>19</v>
      </c>
      <c r="C152" s="108" t="s">
        <v>14</v>
      </c>
      <c r="D152" s="107">
        <v>3</v>
      </c>
      <c r="E152" s="107" t="s">
        <v>178</v>
      </c>
      <c r="F152" s="14">
        <v>17.893203321055839</v>
      </c>
      <c r="G152" s="14">
        <v>4.6810225062517363E-2</v>
      </c>
      <c r="H152" s="14">
        <f t="shared" si="6"/>
        <v>382.24988871894089</v>
      </c>
      <c r="J152" s="107" t="s">
        <v>20</v>
      </c>
      <c r="K152" s="108" t="s">
        <v>14</v>
      </c>
      <c r="L152" s="107">
        <v>3</v>
      </c>
      <c r="M152" s="107" t="s">
        <v>178</v>
      </c>
      <c r="N152" s="14">
        <v>15.190724491196971</v>
      </c>
      <c r="O152" s="14">
        <v>6.8892997657311439E-2</v>
      </c>
      <c r="P152" s="14">
        <f t="shared" si="7"/>
        <v>220.49736559234793</v>
      </c>
      <c r="R152" s="107" t="s">
        <v>21</v>
      </c>
      <c r="S152" s="108" t="s">
        <v>14</v>
      </c>
      <c r="T152" s="107">
        <v>3</v>
      </c>
      <c r="U152" s="107" t="s">
        <v>178</v>
      </c>
      <c r="V152" s="14">
        <v>7.4581032821414581</v>
      </c>
      <c r="W152" s="14">
        <v>6.1815480328374472E-2</v>
      </c>
      <c r="X152" s="14">
        <f t="shared" si="8"/>
        <v>120.651060907765</v>
      </c>
    </row>
    <row r="153" spans="2:24">
      <c r="B153" s="107" t="s">
        <v>19</v>
      </c>
      <c r="C153" s="108" t="s">
        <v>14</v>
      </c>
      <c r="D153" s="107">
        <v>4</v>
      </c>
      <c r="E153" s="107" t="s">
        <v>178</v>
      </c>
      <c r="F153" s="14">
        <v>4.7126219453692979</v>
      </c>
      <c r="G153" s="14">
        <v>7.1377141798647764E-2</v>
      </c>
      <c r="H153" s="14">
        <f t="shared" si="6"/>
        <v>66.024245670461667</v>
      </c>
      <c r="J153" s="107" t="s">
        <v>20</v>
      </c>
      <c r="K153" s="108" t="s">
        <v>14</v>
      </c>
      <c r="L153" s="107">
        <v>4</v>
      </c>
      <c r="M153" s="107" t="s">
        <v>178</v>
      </c>
      <c r="N153" s="14">
        <v>16.36599044264479</v>
      </c>
      <c r="O153" s="14">
        <v>6.4508225305524913E-2</v>
      </c>
      <c r="P153" s="14">
        <f t="shared" si="7"/>
        <v>253.70393256258279</v>
      </c>
      <c r="R153" s="107" t="s">
        <v>21</v>
      </c>
      <c r="S153" s="108" t="s">
        <v>14</v>
      </c>
      <c r="T153" s="107">
        <v>4</v>
      </c>
      <c r="U153" s="107" t="s">
        <v>178</v>
      </c>
      <c r="V153" s="14">
        <v>6.1837054720121092</v>
      </c>
      <c r="W153" s="14">
        <v>6.2284837850320171E-2</v>
      </c>
      <c r="X153" s="14">
        <f t="shared" si="8"/>
        <v>99.281072014227334</v>
      </c>
    </row>
    <row r="154" spans="2:24">
      <c r="B154" s="107" t="s">
        <v>19</v>
      </c>
      <c r="C154" s="108" t="s">
        <v>14</v>
      </c>
      <c r="D154" s="107">
        <v>5</v>
      </c>
      <c r="E154" s="107" t="s">
        <v>178</v>
      </c>
      <c r="F154" s="14">
        <v>3.5400642333386272</v>
      </c>
      <c r="G154" s="14">
        <v>0.10165680044333265</v>
      </c>
      <c r="H154" s="14">
        <f t="shared" si="6"/>
        <v>34.823683392553683</v>
      </c>
      <c r="J154" s="107" t="s">
        <v>20</v>
      </c>
      <c r="K154" s="108" t="s">
        <v>14</v>
      </c>
      <c r="L154" s="107">
        <v>5</v>
      </c>
      <c r="M154" s="107" t="s">
        <v>178</v>
      </c>
      <c r="N154" s="14">
        <v>18.442756172920866</v>
      </c>
      <c r="O154" s="14">
        <v>0.11561672959297296</v>
      </c>
      <c r="P154" s="14">
        <f t="shared" si="7"/>
        <v>159.51632811141022</v>
      </c>
      <c r="R154" s="107" t="s">
        <v>21</v>
      </c>
      <c r="S154" s="108" t="s">
        <v>14</v>
      </c>
      <c r="T154" s="107">
        <v>5</v>
      </c>
      <c r="U154" s="107" t="s">
        <v>178</v>
      </c>
      <c r="V154" s="14">
        <v>14.801706618038779</v>
      </c>
      <c r="W154" s="14">
        <v>0.15723281219786206</v>
      </c>
      <c r="X154" s="14">
        <f t="shared" si="8"/>
        <v>94.138789551205662</v>
      </c>
    </row>
    <row r="155" spans="2:24">
      <c r="B155" s="107" t="s">
        <v>19</v>
      </c>
      <c r="C155" s="108" t="s">
        <v>14</v>
      </c>
      <c r="D155" s="107">
        <v>6</v>
      </c>
      <c r="E155" s="107" t="s">
        <v>178</v>
      </c>
      <c r="F155" s="14">
        <v>7.8695646686209635</v>
      </c>
      <c r="G155" s="14">
        <v>9.3590488098545893E-2</v>
      </c>
      <c r="H155" s="14">
        <f t="shared" si="6"/>
        <v>84.085090573891691</v>
      </c>
      <c r="J155" s="107" t="s">
        <v>20</v>
      </c>
      <c r="K155" s="108" t="s">
        <v>14</v>
      </c>
      <c r="L155" s="107">
        <v>6</v>
      </c>
      <c r="M155" s="107" t="s">
        <v>178</v>
      </c>
      <c r="N155" s="14">
        <v>19.787329880765906</v>
      </c>
      <c r="O155" s="14">
        <v>7.8664054663883751E-2</v>
      </c>
      <c r="P155" s="14">
        <f t="shared" si="7"/>
        <v>251.54220647935489</v>
      </c>
      <c r="R155" s="107" t="s">
        <v>21</v>
      </c>
      <c r="S155" s="108" t="s">
        <v>14</v>
      </c>
      <c r="T155" s="107">
        <v>6</v>
      </c>
      <c r="U155" s="107" t="s">
        <v>178</v>
      </c>
      <c r="V155" s="14">
        <v>18.116426930470944</v>
      </c>
      <c r="W155" s="14">
        <v>0.12773815859074486</v>
      </c>
      <c r="X155" s="14">
        <f t="shared" si="8"/>
        <v>141.82470712227374</v>
      </c>
    </row>
    <row r="156" spans="2:24">
      <c r="B156" s="107" t="s">
        <v>19</v>
      </c>
      <c r="C156" s="108" t="s">
        <v>16</v>
      </c>
      <c r="D156" s="107">
        <v>1</v>
      </c>
      <c r="E156" s="107" t="s">
        <v>178</v>
      </c>
      <c r="F156" s="14">
        <v>45.042342059227259</v>
      </c>
      <c r="G156" s="14">
        <v>0.10096007934411626</v>
      </c>
      <c r="H156" s="14">
        <f t="shared" si="6"/>
        <v>446.14012144050707</v>
      </c>
      <c r="J156" s="107" t="s">
        <v>20</v>
      </c>
      <c r="K156" s="108" t="s">
        <v>16</v>
      </c>
      <c r="L156" s="107">
        <v>1</v>
      </c>
      <c r="M156" s="107" t="s">
        <v>178</v>
      </c>
      <c r="N156" s="14">
        <v>28.551718211622862</v>
      </c>
      <c r="O156" s="14">
        <v>0.10864887121082643</v>
      </c>
      <c r="P156" s="14">
        <f t="shared" si="7"/>
        <v>262.78890791437692</v>
      </c>
      <c r="R156" s="107" t="s">
        <v>21</v>
      </c>
      <c r="S156" s="108" t="s">
        <v>16</v>
      </c>
      <c r="T156" s="107">
        <v>1</v>
      </c>
      <c r="U156" s="107" t="s">
        <v>178</v>
      </c>
      <c r="V156" s="14">
        <v>16.726228266636795</v>
      </c>
      <c r="W156" s="14">
        <v>0.12530071961761025</v>
      </c>
      <c r="X156" s="14">
        <f t="shared" si="8"/>
        <v>133.48868480310009</v>
      </c>
    </row>
    <row r="157" spans="2:24">
      <c r="B157" s="107" t="s">
        <v>19</v>
      </c>
      <c r="C157" s="108" t="s">
        <v>16</v>
      </c>
      <c r="D157" s="107">
        <v>2</v>
      </c>
      <c r="E157" s="107" t="s">
        <v>178</v>
      </c>
      <c r="F157" s="14">
        <v>125.61811317877408</v>
      </c>
      <c r="G157" s="14">
        <v>0.16092315221951181</v>
      </c>
      <c r="H157" s="14">
        <f t="shared" si="6"/>
        <v>780.60932467580005</v>
      </c>
      <c r="J157" s="107" t="s">
        <v>20</v>
      </c>
      <c r="K157" s="108" t="s">
        <v>16</v>
      </c>
      <c r="L157" s="107">
        <v>2</v>
      </c>
      <c r="M157" s="107" t="s">
        <v>178</v>
      </c>
      <c r="N157" s="14">
        <v>69.366461443287477</v>
      </c>
      <c r="O157" s="14">
        <v>0.11440067224975788</v>
      </c>
      <c r="P157" s="14">
        <f t="shared" si="7"/>
        <v>606.34662436115434</v>
      </c>
      <c r="R157" s="107" t="s">
        <v>21</v>
      </c>
      <c r="S157" s="108" t="s">
        <v>16</v>
      </c>
      <c r="T157" s="107">
        <v>2</v>
      </c>
      <c r="U157" s="107" t="s">
        <v>178</v>
      </c>
      <c r="V157" s="14">
        <v>40.129477511388458</v>
      </c>
      <c r="W157" s="14">
        <v>0.13561467936824509</v>
      </c>
      <c r="X157" s="14">
        <f t="shared" si="8"/>
        <v>295.90806613509562</v>
      </c>
    </row>
    <row r="158" spans="2:24">
      <c r="B158" s="107" t="s">
        <v>19</v>
      </c>
      <c r="C158" s="108" t="s">
        <v>16</v>
      </c>
      <c r="D158" s="107">
        <v>3</v>
      </c>
      <c r="E158" s="107" t="s">
        <v>178</v>
      </c>
      <c r="F158" s="14">
        <v>73.671239721799012</v>
      </c>
      <c r="G158" s="14">
        <v>0.17827766972307121</v>
      </c>
      <c r="H158" s="14">
        <f t="shared" si="6"/>
        <v>413.23874064674908</v>
      </c>
      <c r="J158" s="107" t="s">
        <v>20</v>
      </c>
      <c r="K158" s="108" t="s">
        <v>16</v>
      </c>
      <c r="L158" s="107">
        <v>3</v>
      </c>
      <c r="M158" s="107" t="s">
        <v>178</v>
      </c>
      <c r="N158" s="14">
        <v>87.9038266736341</v>
      </c>
      <c r="O158" s="14">
        <v>0.10738913662345555</v>
      </c>
      <c r="P158" s="14">
        <f t="shared" si="7"/>
        <v>818.55418003644206</v>
      </c>
      <c r="R158" s="107" t="s">
        <v>21</v>
      </c>
      <c r="S158" s="108" t="s">
        <v>16</v>
      </c>
      <c r="T158" s="107">
        <v>3</v>
      </c>
      <c r="U158" s="107" t="s">
        <v>178</v>
      </c>
      <c r="V158" s="14">
        <v>15.105607729849671</v>
      </c>
      <c r="W158" s="14">
        <v>0.1407792101945029</v>
      </c>
      <c r="X158" s="14">
        <f t="shared" si="8"/>
        <v>107.29998917439238</v>
      </c>
    </row>
    <row r="159" spans="2:24">
      <c r="B159" s="107" t="s">
        <v>19</v>
      </c>
      <c r="C159" s="108" t="s">
        <v>16</v>
      </c>
      <c r="D159" s="107">
        <v>4</v>
      </c>
      <c r="E159" s="107" t="s">
        <v>178</v>
      </c>
      <c r="F159" s="14">
        <v>60.992193367931215</v>
      </c>
      <c r="G159" s="14">
        <v>0.18476701861628231</v>
      </c>
      <c r="H159" s="14">
        <f t="shared" si="6"/>
        <v>330.1032501617492</v>
      </c>
      <c r="J159" s="107" t="s">
        <v>20</v>
      </c>
      <c r="K159" s="108" t="s">
        <v>16</v>
      </c>
      <c r="L159" s="107">
        <v>4</v>
      </c>
      <c r="M159" s="107" t="s">
        <v>178</v>
      </c>
      <c r="N159" s="14">
        <v>87.25957953279287</v>
      </c>
      <c r="O159" s="14">
        <v>0.11258431175539362</v>
      </c>
      <c r="P159" s="14">
        <f t="shared" si="7"/>
        <v>775.05984779102664</v>
      </c>
      <c r="R159" s="107" t="s">
        <v>21</v>
      </c>
      <c r="S159" s="108" t="s">
        <v>16</v>
      </c>
      <c r="T159" s="107">
        <v>4</v>
      </c>
      <c r="U159" s="107" t="s">
        <v>178</v>
      </c>
      <c r="V159" s="14">
        <v>25.000813707095247</v>
      </c>
      <c r="W159" s="14">
        <v>0.14273938112565901</v>
      </c>
      <c r="X159" s="14">
        <f t="shared" si="8"/>
        <v>175.1500777846729</v>
      </c>
    </row>
    <row r="160" spans="2:24">
      <c r="B160" s="107" t="s">
        <v>19</v>
      </c>
      <c r="C160" s="108" t="s">
        <v>16</v>
      </c>
      <c r="D160" s="107">
        <v>5</v>
      </c>
      <c r="E160" s="107" t="s">
        <v>178</v>
      </c>
      <c r="F160" s="14">
        <v>65.322156568393154</v>
      </c>
      <c r="G160" s="14">
        <v>0.14794873575993334</v>
      </c>
      <c r="H160" s="14">
        <f t="shared" si="6"/>
        <v>441.51885606097449</v>
      </c>
      <c r="J160" s="107" t="s">
        <v>20</v>
      </c>
      <c r="K160" s="108" t="s">
        <v>16</v>
      </c>
      <c r="L160" s="107">
        <v>5</v>
      </c>
      <c r="M160" s="107" t="s">
        <v>178</v>
      </c>
      <c r="N160" s="14">
        <v>40.925994516808942</v>
      </c>
      <c r="O160" s="14">
        <v>8.8541197308929329E-2</v>
      </c>
      <c r="P160" s="14">
        <f t="shared" si="7"/>
        <v>462.2254471442705</v>
      </c>
      <c r="R160" s="107" t="s">
        <v>21</v>
      </c>
      <c r="S160" s="108" t="s">
        <v>16</v>
      </c>
      <c r="T160" s="107">
        <v>5</v>
      </c>
      <c r="U160" s="107" t="s">
        <v>178</v>
      </c>
      <c r="V160" s="14">
        <v>15.794504273640182</v>
      </c>
      <c r="W160" s="14">
        <v>0.11419091360913082</v>
      </c>
      <c r="X160" s="14">
        <f t="shared" si="8"/>
        <v>138.31664687178085</v>
      </c>
    </row>
    <row r="161" spans="2:24">
      <c r="B161" s="107" t="s">
        <v>19</v>
      </c>
      <c r="C161" s="108" t="s">
        <v>16</v>
      </c>
      <c r="D161" s="107">
        <v>6</v>
      </c>
      <c r="E161" s="107" t="s">
        <v>178</v>
      </c>
      <c r="F161" s="14">
        <v>68.053187289340883</v>
      </c>
      <c r="G161" s="14">
        <v>0.1597339538760767</v>
      </c>
      <c r="H161" s="14">
        <f t="shared" si="6"/>
        <v>426.0408362653896</v>
      </c>
      <c r="J161" s="107" t="s">
        <v>20</v>
      </c>
      <c r="K161" s="108" t="s">
        <v>16</v>
      </c>
      <c r="L161" s="107">
        <v>6</v>
      </c>
      <c r="M161" s="107" t="s">
        <v>178</v>
      </c>
      <c r="N161" s="14">
        <v>57.56804355908627</v>
      </c>
      <c r="O161" s="14">
        <v>0.10149667932098286</v>
      </c>
      <c r="P161" s="14">
        <f t="shared" si="7"/>
        <v>567.19139920851558</v>
      </c>
      <c r="R161" s="107" t="s">
        <v>21</v>
      </c>
      <c r="S161" s="108" t="s">
        <v>16</v>
      </c>
      <c r="T161" s="107">
        <v>6</v>
      </c>
      <c r="U161" s="107" t="s">
        <v>178</v>
      </c>
      <c r="V161" s="14">
        <v>26.135328523191081</v>
      </c>
      <c r="W161" s="14">
        <v>0.13555559018072741</v>
      </c>
      <c r="X161" s="14">
        <f t="shared" si="8"/>
        <v>192.8015546119976</v>
      </c>
    </row>
    <row r="162" spans="2:24">
      <c r="D162" s="107"/>
    </row>
    <row r="163" spans="2:24">
      <c r="B163" s="3" t="s">
        <v>212</v>
      </c>
    </row>
    <row r="164" spans="2:24">
      <c r="B164" s="1" t="s">
        <v>96</v>
      </c>
    </row>
    <row r="165" spans="2:24">
      <c r="B165" s="18" t="s">
        <v>22</v>
      </c>
      <c r="C165" s="18" t="s">
        <v>23</v>
      </c>
      <c r="D165" s="18" t="s">
        <v>101</v>
      </c>
      <c r="E165" s="18" t="s">
        <v>114</v>
      </c>
    </row>
    <row r="166" spans="2:24">
      <c r="B166" t="s">
        <v>102</v>
      </c>
      <c r="C166">
        <v>8.66</v>
      </c>
      <c r="D166" s="36">
        <f>AVERAGE(C166:C167)</f>
        <v>5.6850000000000005</v>
      </c>
      <c r="E166">
        <f>STDEV(C166:C167)</f>
        <v>4.2072853480599566</v>
      </c>
    </row>
    <row r="167" spans="2:24">
      <c r="B167" t="s">
        <v>103</v>
      </c>
      <c r="C167">
        <v>2.71</v>
      </c>
      <c r="D167" s="36"/>
    </row>
    <row r="168" spans="2:24">
      <c r="B168" t="s">
        <v>108</v>
      </c>
      <c r="C168">
        <v>18.600000000000001</v>
      </c>
      <c r="D168" s="36">
        <f>AVERAGE(C168:C170)</f>
        <v>9.576666666666668</v>
      </c>
      <c r="E168">
        <f>STDEV(C168:C170)</f>
        <v>7.9344838101374497</v>
      </c>
    </row>
    <row r="169" spans="2:24">
      <c r="B169" t="s">
        <v>109</v>
      </c>
      <c r="C169">
        <v>3.69</v>
      </c>
      <c r="D169" s="36"/>
    </row>
    <row r="170" spans="2:24">
      <c r="B170" t="s">
        <v>110</v>
      </c>
      <c r="C170">
        <v>6.44</v>
      </c>
      <c r="D170" s="36"/>
    </row>
    <row r="171" spans="2:24">
      <c r="B171" t="s">
        <v>104</v>
      </c>
      <c r="C171">
        <v>9.18</v>
      </c>
      <c r="D171" s="36">
        <f>AVERAGE(C171:C172)</f>
        <v>8.4699999999999989</v>
      </c>
      <c r="E171">
        <f>STDEV(C171:C172)</f>
        <v>1.0040916292848974</v>
      </c>
    </row>
    <row r="172" spans="2:24">
      <c r="B172" t="s">
        <v>105</v>
      </c>
      <c r="C172">
        <v>7.76</v>
      </c>
      <c r="D172" s="36"/>
    </row>
    <row r="173" spans="2:24">
      <c r="B173" t="s">
        <v>111</v>
      </c>
      <c r="C173">
        <v>33.9</v>
      </c>
      <c r="D173" s="36">
        <f>AVERAGE(C173:C175)</f>
        <v>34.733333333333334</v>
      </c>
      <c r="E173">
        <f>STDEV(C173:C175)</f>
        <v>8.0822851554082931</v>
      </c>
    </row>
    <row r="174" spans="2:24">
      <c r="B174" t="s">
        <v>112</v>
      </c>
      <c r="C174">
        <v>27.1</v>
      </c>
      <c r="D174" s="36"/>
    </row>
    <row r="175" spans="2:24">
      <c r="B175" t="s">
        <v>113</v>
      </c>
      <c r="C175">
        <v>43.2</v>
      </c>
      <c r="D175" s="36"/>
    </row>
    <row r="176" spans="2:24">
      <c r="B176" t="s">
        <v>107</v>
      </c>
      <c r="C176">
        <v>6.88</v>
      </c>
      <c r="D176" s="36">
        <f>AVERAGE(C176:C177)</f>
        <v>7.29</v>
      </c>
      <c r="E176">
        <f>STDEV(C176:C177)</f>
        <v>0.57982756057296914</v>
      </c>
    </row>
    <row r="177" spans="2:3">
      <c r="B177" t="s">
        <v>106</v>
      </c>
      <c r="C177">
        <v>7.7</v>
      </c>
    </row>
  </sheetData>
  <mergeCells count="4">
    <mergeCell ref="B21:C21"/>
    <mergeCell ref="C107:D107"/>
    <mergeCell ref="K107:L107"/>
    <mergeCell ref="S107:T10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AV169"/>
  <sheetViews>
    <sheetView zoomScaleNormal="100" workbookViewId="0">
      <selection activeCell="C87" sqref="C87"/>
    </sheetView>
  </sheetViews>
  <sheetFormatPr defaultColWidth="8.90625" defaultRowHeight="14.5"/>
  <cols>
    <col min="3" max="3" width="25.36328125" bestFit="1" customWidth="1"/>
    <col min="4" max="4" width="10.453125" bestFit="1" customWidth="1"/>
    <col min="5" max="5" width="9.90625" bestFit="1" customWidth="1"/>
    <col min="6" max="7" width="8.36328125" bestFit="1" customWidth="1"/>
    <col min="8" max="8" width="30.6328125" bestFit="1" customWidth="1"/>
    <col min="9" max="9" width="7.36328125" bestFit="1" customWidth="1"/>
    <col min="10" max="10" width="14.453125" bestFit="1" customWidth="1"/>
    <col min="11" max="11" width="10.453125" bestFit="1" customWidth="1"/>
    <col min="12" max="12" width="9.90625" bestFit="1" customWidth="1"/>
    <col min="13" max="13" width="8.36328125" bestFit="1" customWidth="1"/>
    <col min="14" max="14" width="7.90625" bestFit="1" customWidth="1"/>
    <col min="15" max="15" width="30.6328125" bestFit="1" customWidth="1"/>
    <col min="16" max="16" width="7.36328125" bestFit="1" customWidth="1"/>
    <col min="17" max="17" width="14.453125" bestFit="1" customWidth="1"/>
    <col min="18" max="18" width="10.453125" bestFit="1" customWidth="1"/>
    <col min="19" max="19" width="9.90625" bestFit="1" customWidth="1"/>
    <col min="20" max="20" width="8.36328125" bestFit="1" customWidth="1"/>
    <col min="21" max="21" width="7.90625" bestFit="1" customWidth="1"/>
    <col min="22" max="22" width="30.6328125" bestFit="1" customWidth="1"/>
    <col min="24" max="26" width="7.36328125" bestFit="1" customWidth="1"/>
    <col min="29" max="31" width="7.36328125" bestFit="1" customWidth="1"/>
    <col min="34" max="48" width="7.36328125" bestFit="1" customWidth="1"/>
  </cols>
  <sheetData>
    <row r="1" spans="3:22">
      <c r="C1" s="3" t="s">
        <v>213</v>
      </c>
    </row>
    <row r="2" spans="3:22">
      <c r="C2" s="1" t="s">
        <v>67</v>
      </c>
    </row>
    <row r="3" spans="3:22">
      <c r="C3" s="20" t="s">
        <v>19</v>
      </c>
      <c r="D3" s="20"/>
      <c r="J3" s="20" t="s">
        <v>20</v>
      </c>
      <c r="K3" s="20"/>
      <c r="Q3" s="20" t="s">
        <v>21</v>
      </c>
      <c r="R3" s="20"/>
    </row>
    <row r="4" spans="3:22">
      <c r="C4" s="22" t="s">
        <v>63</v>
      </c>
      <c r="D4" s="25" t="s">
        <v>62</v>
      </c>
      <c r="E4" s="25" t="s">
        <v>64</v>
      </c>
      <c r="F4" s="25" t="s">
        <v>65</v>
      </c>
      <c r="G4" s="22" t="s">
        <v>61</v>
      </c>
      <c r="H4" s="22" t="s">
        <v>115</v>
      </c>
      <c r="J4" s="22" t="s">
        <v>63</v>
      </c>
      <c r="K4" s="25" t="s">
        <v>62</v>
      </c>
      <c r="L4" s="25" t="s">
        <v>64</v>
      </c>
      <c r="M4" s="25" t="s">
        <v>65</v>
      </c>
      <c r="N4" s="22" t="s">
        <v>61</v>
      </c>
      <c r="O4" s="22" t="s">
        <v>115</v>
      </c>
      <c r="Q4" s="22" t="s">
        <v>63</v>
      </c>
      <c r="R4" s="25" t="s">
        <v>62</v>
      </c>
      <c r="S4" s="25" t="s">
        <v>64</v>
      </c>
      <c r="T4" s="25" t="s">
        <v>65</v>
      </c>
      <c r="U4" s="22" t="s">
        <v>61</v>
      </c>
      <c r="V4" s="22" t="s">
        <v>115</v>
      </c>
    </row>
    <row r="5" spans="3:22">
      <c r="C5" s="23" t="s">
        <v>11</v>
      </c>
      <c r="D5" s="26" t="s">
        <v>28</v>
      </c>
      <c r="E5" s="27">
        <v>19.678808365871099</v>
      </c>
      <c r="F5" s="28">
        <v>19.507829925831601</v>
      </c>
      <c r="G5" s="24">
        <f>E5-F5</f>
        <v>0.17097844003949803</v>
      </c>
      <c r="H5" s="24">
        <f>2^-G5</f>
        <v>0.88824006980341896</v>
      </c>
      <c r="J5" s="23" t="s">
        <v>11</v>
      </c>
      <c r="K5" s="26" t="s">
        <v>28</v>
      </c>
      <c r="L5" s="29">
        <v>21.765970069327398</v>
      </c>
      <c r="M5" s="28">
        <v>22.7533090503218</v>
      </c>
      <c r="N5" s="24">
        <f>L5-M5</f>
        <v>-0.98733898099440154</v>
      </c>
      <c r="O5" s="24">
        <f>2^-N5</f>
        <v>1.9825248932318393</v>
      </c>
      <c r="Q5" s="23" t="s">
        <v>11</v>
      </c>
      <c r="R5" s="26" t="s">
        <v>28</v>
      </c>
      <c r="S5" s="30">
        <v>22.568676361955301</v>
      </c>
      <c r="T5" s="30">
        <v>23.274468951286899</v>
      </c>
      <c r="U5" s="24">
        <f>T5-S5</f>
        <v>0.7057925893315975</v>
      </c>
      <c r="V5" s="24">
        <f>2^-U5</f>
        <v>0.6131055674994379</v>
      </c>
    </row>
    <row r="6" spans="3:22" s="18" customFormat="1">
      <c r="C6" s="23" t="s">
        <v>11</v>
      </c>
      <c r="D6" s="26" t="s">
        <v>29</v>
      </c>
      <c r="E6" s="27">
        <v>18.2182077970776</v>
      </c>
      <c r="F6" s="28">
        <v>19.884080307784298</v>
      </c>
      <c r="G6" s="24">
        <f t="shared" ref="G6:G37" si="0">E6-F6</f>
        <v>-1.6658725107066985</v>
      </c>
      <c r="H6" s="24">
        <f t="shared" ref="H6:H37" si="1">2^-G6</f>
        <v>3.1730549611754166</v>
      </c>
      <c r="J6" s="23" t="s">
        <v>11</v>
      </c>
      <c r="K6" s="26" t="s">
        <v>29</v>
      </c>
      <c r="L6" s="29">
        <v>19.5467992034982</v>
      </c>
      <c r="M6" s="28">
        <v>21.641875636984199</v>
      </c>
      <c r="N6" s="24">
        <f t="shared" ref="N6:N37" si="2">L6-M6</f>
        <v>-2.0950764334859997</v>
      </c>
      <c r="O6" s="24">
        <f t="shared" ref="O6:O37" si="3">2^-N6</f>
        <v>4.2724879811360124</v>
      </c>
      <c r="Q6" s="23" t="s">
        <v>11</v>
      </c>
      <c r="R6" s="26" t="s">
        <v>29</v>
      </c>
      <c r="S6" s="30">
        <v>22.607865517482701</v>
      </c>
      <c r="T6" s="30">
        <v>26.167568114525601</v>
      </c>
      <c r="U6" s="24">
        <f t="shared" ref="U6:U37" si="4">T6-S6</f>
        <v>3.5597025970429002</v>
      </c>
      <c r="V6" s="24">
        <f t="shared" ref="V6:V37" si="5">2^-U6</f>
        <v>8.4805250759099282E-2</v>
      </c>
    </row>
    <row r="7" spans="3:22" s="18" customFormat="1">
      <c r="C7" s="23" t="s">
        <v>11</v>
      </c>
      <c r="D7" s="26" t="s">
        <v>30</v>
      </c>
      <c r="E7" s="27">
        <v>19.207035051531999</v>
      </c>
      <c r="F7" s="28">
        <v>20.075908202748401</v>
      </c>
      <c r="G7" s="24">
        <f t="shared" si="0"/>
        <v>-0.86887315121640185</v>
      </c>
      <c r="H7" s="24">
        <f t="shared" si="1"/>
        <v>1.8262359213964292</v>
      </c>
      <c r="J7" s="23" t="s">
        <v>11</v>
      </c>
      <c r="K7" s="26" t="s">
        <v>30</v>
      </c>
      <c r="L7" s="29">
        <v>19.351717107468598</v>
      </c>
      <c r="M7" s="28">
        <v>21.286449523561199</v>
      </c>
      <c r="N7" s="24">
        <f t="shared" si="2"/>
        <v>-1.9347324160926007</v>
      </c>
      <c r="O7" s="24">
        <f t="shared" si="3"/>
        <v>3.8230721201922551</v>
      </c>
      <c r="Q7" s="23" t="s">
        <v>11</v>
      </c>
      <c r="R7" s="26" t="s">
        <v>30</v>
      </c>
      <c r="S7" s="30">
        <v>22.1932823169935</v>
      </c>
      <c r="T7" s="30">
        <v>29.723371686257199</v>
      </c>
      <c r="U7" s="24">
        <f t="shared" si="4"/>
        <v>7.530089369263699</v>
      </c>
      <c r="V7" s="24">
        <f t="shared" si="5"/>
        <v>5.4102487058737244E-3</v>
      </c>
    </row>
    <row r="8" spans="3:22">
      <c r="C8" s="23" t="s">
        <v>11</v>
      </c>
      <c r="D8" s="26" t="s">
        <v>31</v>
      </c>
      <c r="E8" s="27">
        <v>17.8703569646168</v>
      </c>
      <c r="F8" s="28">
        <v>19.8952653199797</v>
      </c>
      <c r="G8" s="24">
        <f t="shared" si="0"/>
        <v>-2.0249083553628999</v>
      </c>
      <c r="H8" s="24">
        <f t="shared" si="1"/>
        <v>4.0696602422693262</v>
      </c>
      <c r="J8" s="23" t="s">
        <v>11</v>
      </c>
      <c r="K8" s="26" t="s">
        <v>31</v>
      </c>
      <c r="L8" s="29">
        <v>21.035957741240502</v>
      </c>
      <c r="M8" s="28">
        <v>21.172863239753099</v>
      </c>
      <c r="N8" s="24">
        <f t="shared" si="2"/>
        <v>-0.13690549851259703</v>
      </c>
      <c r="O8" s="24">
        <f t="shared" si="3"/>
        <v>1.0995441230335945</v>
      </c>
      <c r="Q8" s="23" t="s">
        <v>11</v>
      </c>
      <c r="R8" s="26" t="s">
        <v>31</v>
      </c>
      <c r="S8" s="30">
        <v>21.355857672715299</v>
      </c>
      <c r="T8" s="30">
        <v>18.1546711874702</v>
      </c>
      <c r="U8" s="24">
        <f t="shared" si="4"/>
        <v>-3.2011864852450991</v>
      </c>
      <c r="V8" s="24">
        <f t="shared" si="5"/>
        <v>9.1971475465730688</v>
      </c>
    </row>
    <row r="9" spans="3:22">
      <c r="C9" s="23" t="s">
        <v>11</v>
      </c>
      <c r="D9" s="26" t="s">
        <v>32</v>
      </c>
      <c r="E9" s="27">
        <v>18.161974473583399</v>
      </c>
      <c r="F9" s="28">
        <v>20.1156407900441</v>
      </c>
      <c r="G9" s="24">
        <f t="shared" si="0"/>
        <v>-1.9536663164607013</v>
      </c>
      <c r="H9" s="24">
        <f t="shared" si="1"/>
        <v>3.8735767267374301</v>
      </c>
      <c r="J9" s="23" t="s">
        <v>11</v>
      </c>
      <c r="K9" s="26" t="s">
        <v>32</v>
      </c>
      <c r="L9" s="29">
        <v>19.681433535463501</v>
      </c>
      <c r="M9" s="28">
        <v>20.711323250638301</v>
      </c>
      <c r="N9" s="24">
        <f t="shared" si="2"/>
        <v>-1.0298897151748001</v>
      </c>
      <c r="O9" s="24">
        <f t="shared" si="3"/>
        <v>2.0418681576636333</v>
      </c>
      <c r="Q9" s="23" t="s">
        <v>11</v>
      </c>
      <c r="R9" s="26" t="s">
        <v>32</v>
      </c>
      <c r="S9" s="30">
        <v>21.543447793767299</v>
      </c>
      <c r="T9" s="30">
        <v>18.2767924526913</v>
      </c>
      <c r="U9" s="24">
        <f t="shared" si="4"/>
        <v>-3.2666553410759995</v>
      </c>
      <c r="V9" s="24">
        <f t="shared" si="5"/>
        <v>9.6241247360820363</v>
      </c>
    </row>
    <row r="10" spans="3:22">
      <c r="C10" s="23" t="s">
        <v>11</v>
      </c>
      <c r="D10" s="26" t="s">
        <v>33</v>
      </c>
      <c r="E10" s="27">
        <v>20.7188075642729</v>
      </c>
      <c r="F10" s="28">
        <v>20.011003310800799</v>
      </c>
      <c r="G10" s="24">
        <f t="shared" si="0"/>
        <v>0.70780425347210141</v>
      </c>
      <c r="H10" s="24">
        <f t="shared" si="1"/>
        <v>0.61225126152242604</v>
      </c>
      <c r="J10" s="23" t="s">
        <v>11</v>
      </c>
      <c r="K10" s="26" t="s">
        <v>33</v>
      </c>
      <c r="L10" s="29">
        <v>17.5993852221272</v>
      </c>
      <c r="M10" s="28">
        <v>20.495495222936999</v>
      </c>
      <c r="N10" s="24">
        <f t="shared" si="2"/>
        <v>-2.8961100008097986</v>
      </c>
      <c r="O10" s="24">
        <f t="shared" si="3"/>
        <v>7.4441648333698227</v>
      </c>
      <c r="Q10" s="23" t="s">
        <v>11</v>
      </c>
      <c r="R10" s="26" t="s">
        <v>33</v>
      </c>
      <c r="S10" s="30">
        <v>21.318171864490701</v>
      </c>
      <c r="T10" s="30">
        <v>18.156729803233102</v>
      </c>
      <c r="U10" s="24">
        <f t="shared" si="4"/>
        <v>-3.1614420612575991</v>
      </c>
      <c r="V10" s="24">
        <f t="shared" si="5"/>
        <v>8.9472359417537284</v>
      </c>
    </row>
    <row r="11" spans="3:22">
      <c r="C11" s="23" t="s">
        <v>14</v>
      </c>
      <c r="D11" s="26" t="s">
        <v>34</v>
      </c>
      <c r="E11" s="27">
        <v>21.8568623090292</v>
      </c>
      <c r="F11" s="28">
        <v>19.3278892138208</v>
      </c>
      <c r="G11" s="24">
        <f t="shared" si="0"/>
        <v>2.5289730952084</v>
      </c>
      <c r="H11" s="24">
        <f t="shared" si="1"/>
        <v>0.17326196683520381</v>
      </c>
      <c r="J11" s="23" t="s">
        <v>14</v>
      </c>
      <c r="K11" s="26" t="s">
        <v>34</v>
      </c>
      <c r="L11" s="29">
        <v>17.917286896311399</v>
      </c>
      <c r="M11" s="28">
        <v>19.305677928002201</v>
      </c>
      <c r="N11" s="24">
        <f t="shared" si="2"/>
        <v>-1.3883910316908015</v>
      </c>
      <c r="O11" s="24">
        <f t="shared" si="3"/>
        <v>2.6178655996326188</v>
      </c>
      <c r="Q11" s="23" t="s">
        <v>14</v>
      </c>
      <c r="R11" s="26" t="s">
        <v>34</v>
      </c>
      <c r="S11" s="30">
        <v>22.661813264769801</v>
      </c>
      <c r="T11" s="30">
        <v>19.997503121893999</v>
      </c>
      <c r="U11" s="24">
        <f t="shared" si="4"/>
        <v>-2.6643101428758023</v>
      </c>
      <c r="V11" s="24">
        <f t="shared" si="5"/>
        <v>6.3392411171324632</v>
      </c>
    </row>
    <row r="12" spans="3:22">
      <c r="C12" s="23" t="s">
        <v>14</v>
      </c>
      <c r="D12" s="26" t="s">
        <v>35</v>
      </c>
      <c r="E12" s="27">
        <v>22.032092994763701</v>
      </c>
      <c r="F12" s="28">
        <v>18.496460098043901</v>
      </c>
      <c r="G12" s="24">
        <f t="shared" si="0"/>
        <v>3.5356328967198003</v>
      </c>
      <c r="H12" s="24">
        <f t="shared" si="1"/>
        <v>8.623199712386001E-2</v>
      </c>
      <c r="J12" s="23" t="s">
        <v>14</v>
      </c>
      <c r="K12" s="26" t="s">
        <v>35</v>
      </c>
      <c r="L12" s="29">
        <v>19.494925184557999</v>
      </c>
      <c r="M12" s="28">
        <v>19.4866321983943</v>
      </c>
      <c r="N12" s="24">
        <f t="shared" si="2"/>
        <v>8.292986163699112E-3</v>
      </c>
      <c r="O12" s="24">
        <f t="shared" si="3"/>
        <v>0.9942682296578953</v>
      </c>
      <c r="Q12" s="23" t="s">
        <v>14</v>
      </c>
      <c r="R12" s="26" t="s">
        <v>35</v>
      </c>
      <c r="S12" s="30">
        <v>21.218820209467101</v>
      </c>
      <c r="T12" s="30">
        <v>19.057171725293401</v>
      </c>
      <c r="U12" s="24">
        <f t="shared" si="4"/>
        <v>-2.1616484841736998</v>
      </c>
      <c r="V12" s="24">
        <f t="shared" si="5"/>
        <v>4.4742581084727213</v>
      </c>
    </row>
    <row r="13" spans="3:22">
      <c r="C13" s="23" t="s">
        <v>14</v>
      </c>
      <c r="D13" s="26" t="s">
        <v>36</v>
      </c>
      <c r="E13" s="27">
        <v>24.701658613918699</v>
      </c>
      <c r="F13" s="28">
        <v>19.109001647897198</v>
      </c>
      <c r="G13" s="24">
        <f t="shared" si="0"/>
        <v>5.5926569660215009</v>
      </c>
      <c r="H13" s="24">
        <f t="shared" si="1"/>
        <v>2.0722516674611929E-2</v>
      </c>
      <c r="J13" s="23" t="s">
        <v>14</v>
      </c>
      <c r="K13" s="26" t="s">
        <v>36</v>
      </c>
      <c r="L13" s="29">
        <v>20.7127239916578</v>
      </c>
      <c r="M13" s="28">
        <v>20.7945408831254</v>
      </c>
      <c r="N13" s="24">
        <f t="shared" si="2"/>
        <v>-8.1816891467600072E-2</v>
      </c>
      <c r="O13" s="24">
        <f t="shared" si="3"/>
        <v>1.0583500593299424</v>
      </c>
      <c r="Q13" s="23" t="s">
        <v>14</v>
      </c>
      <c r="R13" s="26" t="s">
        <v>36</v>
      </c>
      <c r="S13" s="30">
        <v>21.607213046564102</v>
      </c>
      <c r="T13" s="30">
        <v>18.7459263177346</v>
      </c>
      <c r="U13" s="24">
        <f t="shared" si="4"/>
        <v>-2.8612867288295014</v>
      </c>
      <c r="V13" s="24">
        <f t="shared" si="5"/>
        <v>7.2666314069585995</v>
      </c>
    </row>
    <row r="14" spans="3:22">
      <c r="C14" s="23" t="s">
        <v>14</v>
      </c>
      <c r="D14" s="26" t="s">
        <v>37</v>
      </c>
      <c r="E14" s="27">
        <v>21.017989459312702</v>
      </c>
      <c r="F14" s="28">
        <v>18.358378107915001</v>
      </c>
      <c r="G14" s="24">
        <f t="shared" si="0"/>
        <v>2.6596113513977002</v>
      </c>
      <c r="H14" s="24">
        <f t="shared" si="1"/>
        <v>0.15826220286706019</v>
      </c>
      <c r="J14" s="23" t="s">
        <v>14</v>
      </c>
      <c r="K14" s="26" t="s">
        <v>37</v>
      </c>
      <c r="L14" s="29">
        <v>17.599948083325899</v>
      </c>
      <c r="M14" s="28">
        <v>20.281439258313402</v>
      </c>
      <c r="N14" s="24">
        <f t="shared" si="2"/>
        <v>-2.681491174987503</v>
      </c>
      <c r="O14" s="24">
        <f t="shared" si="3"/>
        <v>6.4151863557070561</v>
      </c>
      <c r="Q14" s="23" t="s">
        <v>14</v>
      </c>
      <c r="R14" s="26" t="s">
        <v>37</v>
      </c>
      <c r="S14" s="30">
        <v>22.045749651505901</v>
      </c>
      <c r="T14" s="30">
        <v>19.246399186826501</v>
      </c>
      <c r="U14" s="24">
        <f t="shared" si="4"/>
        <v>-2.7993504646793994</v>
      </c>
      <c r="V14" s="24">
        <f t="shared" si="5"/>
        <v>6.9612696730072869</v>
      </c>
    </row>
    <row r="15" spans="3:22">
      <c r="C15" s="23" t="s">
        <v>14</v>
      </c>
      <c r="D15" s="26" t="s">
        <v>38</v>
      </c>
      <c r="E15" s="27">
        <v>24.181888110174398</v>
      </c>
      <c r="F15" s="28">
        <v>23.083333153740799</v>
      </c>
      <c r="G15" s="24">
        <f t="shared" si="0"/>
        <v>1.098554956433599</v>
      </c>
      <c r="H15" s="24">
        <f t="shared" si="1"/>
        <v>0.46698400579061888</v>
      </c>
      <c r="J15" s="23" t="s">
        <v>14</v>
      </c>
      <c r="K15" s="26" t="s">
        <v>38</v>
      </c>
      <c r="L15" s="29">
        <v>20.177254055741699</v>
      </c>
      <c r="M15" s="28">
        <v>20.092893144985101</v>
      </c>
      <c r="N15" s="24">
        <f t="shared" si="2"/>
        <v>8.4360910756597463E-2</v>
      </c>
      <c r="O15" s="24">
        <f t="shared" si="3"/>
        <v>0.9432022658695981</v>
      </c>
      <c r="Q15" s="23" t="s">
        <v>14</v>
      </c>
      <c r="R15" s="26" t="s">
        <v>38</v>
      </c>
      <c r="S15" s="30">
        <v>21.4744639589324</v>
      </c>
      <c r="T15" s="30">
        <v>19.271110398400101</v>
      </c>
      <c r="U15" s="24">
        <f t="shared" si="4"/>
        <v>-2.2033535605322996</v>
      </c>
      <c r="V15" s="24">
        <f t="shared" si="5"/>
        <v>4.6054864912295104</v>
      </c>
    </row>
    <row r="16" spans="3:22">
      <c r="C16" s="23" t="s">
        <v>11</v>
      </c>
      <c r="D16" s="26" t="s">
        <v>39</v>
      </c>
      <c r="E16" s="27">
        <v>19.193087312794201</v>
      </c>
      <c r="F16" s="28">
        <v>19.404713436792399</v>
      </c>
      <c r="G16" s="24">
        <f t="shared" si="0"/>
        <v>-0.21162612399819736</v>
      </c>
      <c r="H16" s="24">
        <f t="shared" si="1"/>
        <v>1.1579926722355187</v>
      </c>
      <c r="J16" s="23" t="s">
        <v>11</v>
      </c>
      <c r="K16" s="26" t="s">
        <v>39</v>
      </c>
      <c r="L16" s="29">
        <v>21.167741448635599</v>
      </c>
      <c r="M16" s="28">
        <v>19.7763843575453</v>
      </c>
      <c r="N16" s="24">
        <f t="shared" si="2"/>
        <v>1.391357091090299</v>
      </c>
      <c r="O16" s="24">
        <f t="shared" si="3"/>
        <v>0.38120604677988057</v>
      </c>
      <c r="Q16" s="23" t="s">
        <v>11</v>
      </c>
      <c r="R16" s="26" t="s">
        <v>39</v>
      </c>
      <c r="S16" s="30">
        <v>23.417246994528401</v>
      </c>
      <c r="T16" s="30">
        <v>23.301886505996102</v>
      </c>
      <c r="U16" s="24">
        <f t="shared" si="4"/>
        <v>-0.11536048853229985</v>
      </c>
      <c r="V16" s="24">
        <f t="shared" si="5"/>
        <v>1.0832456840549447</v>
      </c>
    </row>
    <row r="17" spans="3:22">
      <c r="C17" s="23" t="s">
        <v>11</v>
      </c>
      <c r="D17" s="26" t="s">
        <v>40</v>
      </c>
      <c r="E17" s="27">
        <v>18.951954699700099</v>
      </c>
      <c r="F17" s="28">
        <v>20.3099682656662</v>
      </c>
      <c r="G17" s="24">
        <f t="shared" si="0"/>
        <v>-1.3580135659661003</v>
      </c>
      <c r="H17" s="24">
        <f t="shared" si="1"/>
        <v>2.563319951645822</v>
      </c>
      <c r="J17" s="23" t="s">
        <v>11</v>
      </c>
      <c r="K17" s="26" t="s">
        <v>40</v>
      </c>
      <c r="L17" s="29">
        <v>20.881029313559001</v>
      </c>
      <c r="M17" s="28">
        <v>20.3299359888385</v>
      </c>
      <c r="N17" s="24">
        <f t="shared" si="2"/>
        <v>0.55109332472050099</v>
      </c>
      <c r="O17" s="24">
        <f t="shared" si="3"/>
        <v>0.68250270793850953</v>
      </c>
      <c r="Q17" s="23" t="s">
        <v>11</v>
      </c>
      <c r="R17" s="26" t="s">
        <v>40</v>
      </c>
      <c r="S17" s="30">
        <v>21.2566323618727</v>
      </c>
      <c r="T17" s="30">
        <v>18.194506100494699</v>
      </c>
      <c r="U17" s="24">
        <f t="shared" si="4"/>
        <v>-3.0621262613780011</v>
      </c>
      <c r="V17" s="24">
        <f t="shared" si="5"/>
        <v>8.3520263376763442</v>
      </c>
    </row>
    <row r="18" spans="3:22">
      <c r="C18" s="23" t="s">
        <v>11</v>
      </c>
      <c r="D18" s="26" t="s">
        <v>41</v>
      </c>
      <c r="E18" s="27">
        <v>19.180641522862501</v>
      </c>
      <c r="F18" s="28">
        <v>20.2858908731668</v>
      </c>
      <c r="G18" s="24">
        <f t="shared" si="0"/>
        <v>-1.1052493503042982</v>
      </c>
      <c r="H18" s="24">
        <f t="shared" si="1"/>
        <v>2.1513605823314963</v>
      </c>
      <c r="J18" s="23" t="s">
        <v>11</v>
      </c>
      <c r="K18" s="26" t="s">
        <v>41</v>
      </c>
      <c r="L18" s="29">
        <v>21.537655529446901</v>
      </c>
      <c r="M18" s="28">
        <v>19.302029787619801</v>
      </c>
      <c r="N18" s="24">
        <f t="shared" si="2"/>
        <v>2.2356257418270999</v>
      </c>
      <c r="O18" s="24">
        <f t="shared" si="3"/>
        <v>0.2123291360423992</v>
      </c>
      <c r="Q18" s="23" t="s">
        <v>11</v>
      </c>
      <c r="R18" s="26" t="s">
        <v>41</v>
      </c>
      <c r="S18" s="30">
        <v>21.350408751849699</v>
      </c>
      <c r="T18" s="30">
        <v>21.9705949538317</v>
      </c>
      <c r="U18" s="24">
        <f t="shared" si="4"/>
        <v>0.62018620198200125</v>
      </c>
      <c r="V18" s="24">
        <f t="shared" si="5"/>
        <v>0.6505869540503445</v>
      </c>
    </row>
    <row r="19" spans="3:22">
      <c r="C19" s="23" t="s">
        <v>14</v>
      </c>
      <c r="D19" s="26" t="s">
        <v>42</v>
      </c>
      <c r="E19" s="27">
        <v>27.6309215391659</v>
      </c>
      <c r="F19" s="28">
        <v>20.168576052001999</v>
      </c>
      <c r="G19" s="24">
        <f t="shared" si="0"/>
        <v>7.4623454871639012</v>
      </c>
      <c r="H19" s="24">
        <f t="shared" si="1"/>
        <v>5.6703539690232284E-3</v>
      </c>
      <c r="J19" s="23" t="s">
        <v>14</v>
      </c>
      <c r="K19" s="26" t="s">
        <v>42</v>
      </c>
      <c r="L19" s="29">
        <v>18.521984775756501</v>
      </c>
      <c r="M19" s="28">
        <v>19.0804172816168</v>
      </c>
      <c r="N19" s="24">
        <f t="shared" si="2"/>
        <v>-0.55843250586029924</v>
      </c>
      <c r="O19" s="24">
        <f t="shared" si="3"/>
        <v>1.4726682875438049</v>
      </c>
      <c r="Q19" s="23" t="s">
        <v>14</v>
      </c>
      <c r="R19" s="26" t="s">
        <v>42</v>
      </c>
      <c r="S19" s="30">
        <v>21.588320572805799</v>
      </c>
      <c r="T19" s="30">
        <v>25.164528490375499</v>
      </c>
      <c r="U19" s="24">
        <f t="shared" si="4"/>
        <v>3.5762079175697004</v>
      </c>
      <c r="V19" s="24">
        <f t="shared" si="5"/>
        <v>8.3840555295103328E-2</v>
      </c>
    </row>
    <row r="20" spans="3:22">
      <c r="C20" s="23" t="s">
        <v>14</v>
      </c>
      <c r="D20" s="26" t="s">
        <v>43</v>
      </c>
      <c r="E20" s="27">
        <v>24.030421254786699</v>
      </c>
      <c r="F20" s="28">
        <v>18.419411632113299</v>
      </c>
      <c r="G20" s="24">
        <f t="shared" si="0"/>
        <v>5.6110096226734001</v>
      </c>
      <c r="H20" s="24">
        <f t="shared" si="1"/>
        <v>2.0460573264655904E-2</v>
      </c>
      <c r="J20" s="23" t="s">
        <v>14</v>
      </c>
      <c r="K20" s="26" t="s">
        <v>43</v>
      </c>
      <c r="L20" s="29">
        <v>20.9154799579334</v>
      </c>
      <c r="M20" s="28">
        <v>18.876763164268201</v>
      </c>
      <c r="N20" s="24">
        <f t="shared" si="2"/>
        <v>2.0387167936651984</v>
      </c>
      <c r="O20" s="24">
        <f t="shared" si="3"/>
        <v>0.2433801152609594</v>
      </c>
      <c r="Q20" s="23" t="s">
        <v>14</v>
      </c>
      <c r="R20" s="26" t="s">
        <v>43</v>
      </c>
      <c r="S20" s="30">
        <v>22.459105531470001</v>
      </c>
      <c r="T20" s="30">
        <v>27.2672857761568</v>
      </c>
      <c r="U20" s="24">
        <f t="shared" si="4"/>
        <v>4.8081802446867989</v>
      </c>
      <c r="V20" s="24">
        <f t="shared" si="5"/>
        <v>3.569386048383557E-2</v>
      </c>
    </row>
    <row r="21" spans="3:22">
      <c r="C21" s="23" t="s">
        <v>14</v>
      </c>
      <c r="D21" s="26" t="s">
        <v>44</v>
      </c>
      <c r="E21" s="27">
        <v>26.986184515743801</v>
      </c>
      <c r="F21" s="28">
        <v>18.764768110750101</v>
      </c>
      <c r="G21" s="24">
        <f t="shared" si="0"/>
        <v>8.2214164049937004</v>
      </c>
      <c r="H21" s="24">
        <f t="shared" si="1"/>
        <v>3.3504801959914265E-3</v>
      </c>
      <c r="J21" s="23" t="s">
        <v>14</v>
      </c>
      <c r="K21" s="26" t="s">
        <v>44</v>
      </c>
      <c r="L21" s="29">
        <v>23.5123589516061</v>
      </c>
      <c r="M21" s="28">
        <v>18.67963113711</v>
      </c>
      <c r="N21" s="24">
        <f t="shared" si="2"/>
        <v>4.8327278144960992</v>
      </c>
      <c r="O21" s="24">
        <f t="shared" si="3"/>
        <v>3.5091664370642074E-2</v>
      </c>
      <c r="Q21" s="23" t="s">
        <v>14</v>
      </c>
      <c r="R21" s="26" t="s">
        <v>44</v>
      </c>
      <c r="S21" s="30">
        <v>23.7232660532685</v>
      </c>
      <c r="T21" s="30">
        <v>30.1484701367844</v>
      </c>
      <c r="U21" s="24">
        <f t="shared" si="4"/>
        <v>6.4252040835159008</v>
      </c>
      <c r="V21" s="24">
        <f t="shared" si="5"/>
        <v>1.1636458971731297E-2</v>
      </c>
    </row>
    <row r="22" spans="3:22">
      <c r="C22" s="23" t="s">
        <v>14</v>
      </c>
      <c r="D22" s="26" t="s">
        <v>45</v>
      </c>
      <c r="E22" s="27">
        <v>28.874476384207</v>
      </c>
      <c r="F22" s="30">
        <v>19.4604886859697</v>
      </c>
      <c r="G22" s="24">
        <f t="shared" si="0"/>
        <v>9.4139876982372996</v>
      </c>
      <c r="H22" s="24">
        <f t="shared" si="1"/>
        <v>1.4659100558286429E-3</v>
      </c>
      <c r="J22" s="23" t="s">
        <v>14</v>
      </c>
      <c r="K22" s="26" t="s">
        <v>45</v>
      </c>
      <c r="L22" s="29">
        <v>19.835601963296099</v>
      </c>
      <c r="M22" s="30">
        <v>18.421104952608701</v>
      </c>
      <c r="N22" s="24">
        <f t="shared" si="2"/>
        <v>1.4144970106873984</v>
      </c>
      <c r="O22" s="24">
        <f t="shared" si="3"/>
        <v>0.37514051562334461</v>
      </c>
      <c r="Q22" s="23" t="s">
        <v>14</v>
      </c>
      <c r="R22" s="26" t="s">
        <v>45</v>
      </c>
      <c r="S22" s="30">
        <v>22.001904495697101</v>
      </c>
      <c r="T22" s="30">
        <v>24.614483824857501</v>
      </c>
      <c r="U22" s="24">
        <f t="shared" si="4"/>
        <v>2.6125793291604005</v>
      </c>
      <c r="V22" s="24">
        <f t="shared" si="5"/>
        <v>0.16350658798068776</v>
      </c>
    </row>
    <row r="23" spans="3:22">
      <c r="C23" s="23" t="s">
        <v>14</v>
      </c>
      <c r="D23" s="26" t="s">
        <v>46</v>
      </c>
      <c r="E23" s="27">
        <v>26.171422779790699</v>
      </c>
      <c r="F23" s="28">
        <v>19.125063986565198</v>
      </c>
      <c r="G23" s="24">
        <f t="shared" si="0"/>
        <v>7.046358793225501</v>
      </c>
      <c r="H23" s="24">
        <f t="shared" si="1"/>
        <v>7.5654478688506315E-3</v>
      </c>
      <c r="J23" s="23" t="s">
        <v>14</v>
      </c>
      <c r="K23" s="26" t="s">
        <v>46</v>
      </c>
      <c r="L23" s="29">
        <v>24.8473407505072</v>
      </c>
      <c r="M23" s="28">
        <v>18.475703218545299</v>
      </c>
      <c r="N23" s="24">
        <f t="shared" si="2"/>
        <v>6.3716375319619019</v>
      </c>
      <c r="O23" s="24">
        <f t="shared" si="3"/>
        <v>1.2076636135852607E-2</v>
      </c>
      <c r="Q23" s="23" t="s">
        <v>14</v>
      </c>
      <c r="R23" s="26" t="s">
        <v>46</v>
      </c>
      <c r="S23" s="30">
        <v>22.684152975164999</v>
      </c>
      <c r="T23" s="30">
        <v>29.944366301044798</v>
      </c>
      <c r="U23" s="24">
        <f t="shared" si="4"/>
        <v>7.2602133258797998</v>
      </c>
      <c r="V23" s="24">
        <f t="shared" si="5"/>
        <v>6.5231597441651476E-3</v>
      </c>
    </row>
    <row r="24" spans="3:22">
      <c r="C24" s="23" t="s">
        <v>16</v>
      </c>
      <c r="D24" s="26" t="s">
        <v>47</v>
      </c>
      <c r="E24" s="27">
        <v>18.021229248408801</v>
      </c>
      <c r="F24" s="28">
        <v>19.692740610389901</v>
      </c>
      <c r="G24" s="24">
        <f t="shared" si="0"/>
        <v>-1.6715113619811</v>
      </c>
      <c r="H24" s="24">
        <f t="shared" si="1"/>
        <v>3.1854812860602122</v>
      </c>
      <c r="J24" s="23" t="s">
        <v>16</v>
      </c>
      <c r="K24" s="26" t="s">
        <v>47</v>
      </c>
      <c r="L24" s="29">
        <v>24.062374509151901</v>
      </c>
      <c r="M24" s="28">
        <v>19.297692397631401</v>
      </c>
      <c r="N24" s="24">
        <f t="shared" si="2"/>
        <v>4.7646821115205</v>
      </c>
      <c r="O24" s="24">
        <f t="shared" si="3"/>
        <v>3.6786440298267248E-2</v>
      </c>
      <c r="Q24" s="23" t="s">
        <v>16</v>
      </c>
      <c r="R24" s="26" t="s">
        <v>47</v>
      </c>
      <c r="S24" s="30">
        <v>20.006378197004501</v>
      </c>
      <c r="T24" s="30">
        <v>21.094857131175999</v>
      </c>
      <c r="U24" s="24">
        <f t="shared" si="4"/>
        <v>1.0884789341714978</v>
      </c>
      <c r="V24" s="24">
        <f t="shared" si="5"/>
        <v>0.47025691577360429</v>
      </c>
    </row>
    <row r="25" spans="3:22">
      <c r="C25" s="23" t="s">
        <v>16</v>
      </c>
      <c r="D25" s="26" t="s">
        <v>48</v>
      </c>
      <c r="E25" s="27">
        <v>18.397891579844298</v>
      </c>
      <c r="F25" s="28">
        <v>20.059713637490798</v>
      </c>
      <c r="G25" s="24">
        <f t="shared" si="0"/>
        <v>-1.6618220576464999</v>
      </c>
      <c r="H25" s="24">
        <f t="shared" si="1"/>
        <v>3.1641589125512599</v>
      </c>
      <c r="J25" s="23" t="s">
        <v>16</v>
      </c>
      <c r="K25" s="26" t="s">
        <v>48</v>
      </c>
      <c r="L25" s="29">
        <v>24.6527407381272</v>
      </c>
      <c r="M25" s="28">
        <v>19.311338044667298</v>
      </c>
      <c r="N25" s="24">
        <f t="shared" si="2"/>
        <v>5.3414026934599015</v>
      </c>
      <c r="O25" s="24">
        <f t="shared" si="3"/>
        <v>2.4664798415983992E-2</v>
      </c>
      <c r="Q25" s="23" t="s">
        <v>16</v>
      </c>
      <c r="R25" s="26" t="s">
        <v>48</v>
      </c>
      <c r="S25" s="30">
        <v>21.337217436899401</v>
      </c>
      <c r="T25" s="30">
        <v>24.672113271604101</v>
      </c>
      <c r="U25" s="24">
        <f t="shared" si="4"/>
        <v>3.3348958347046995</v>
      </c>
      <c r="V25" s="24">
        <f t="shared" si="5"/>
        <v>9.9105172397807764E-2</v>
      </c>
    </row>
    <row r="26" spans="3:22">
      <c r="C26" s="23" t="s">
        <v>16</v>
      </c>
      <c r="D26" s="26" t="s">
        <v>49</v>
      </c>
      <c r="E26" s="27">
        <v>18.264322111558698</v>
      </c>
      <c r="F26" s="28">
        <v>19.879384439247399</v>
      </c>
      <c r="G26" s="24">
        <f t="shared" si="0"/>
        <v>-1.6150623276887011</v>
      </c>
      <c r="H26" s="24">
        <f t="shared" si="1"/>
        <v>3.0632483305861409</v>
      </c>
      <c r="J26" s="23" t="s">
        <v>16</v>
      </c>
      <c r="K26" s="26" t="s">
        <v>49</v>
      </c>
      <c r="L26" s="29">
        <v>25.138812541611301</v>
      </c>
      <c r="M26" s="28">
        <v>19.477845480901301</v>
      </c>
      <c r="N26" s="24">
        <f t="shared" si="2"/>
        <v>5.66096706071</v>
      </c>
      <c r="O26" s="24">
        <f t="shared" si="3"/>
        <v>1.9764194095781149E-2</v>
      </c>
      <c r="Q26" s="23" t="s">
        <v>16</v>
      </c>
      <c r="R26" s="26" t="s">
        <v>49</v>
      </c>
      <c r="S26" s="30">
        <v>20.895060352536401</v>
      </c>
      <c r="T26" s="30">
        <v>22.539080283995801</v>
      </c>
      <c r="U26" s="24">
        <f t="shared" si="4"/>
        <v>1.6440199314594004</v>
      </c>
      <c r="V26" s="24">
        <f t="shared" si="5"/>
        <v>0.31996368299311284</v>
      </c>
    </row>
    <row r="27" spans="3:22">
      <c r="C27" s="23" t="s">
        <v>11</v>
      </c>
      <c r="D27" s="26" t="s">
        <v>50</v>
      </c>
      <c r="E27" s="27">
        <v>22.1592394913954</v>
      </c>
      <c r="F27" s="28">
        <v>19.147737260348901</v>
      </c>
      <c r="G27" s="24">
        <f t="shared" si="0"/>
        <v>3.0115022310464994</v>
      </c>
      <c r="H27" s="24">
        <f t="shared" si="1"/>
        <v>0.12400736987098046</v>
      </c>
      <c r="J27" s="23" t="s">
        <v>11</v>
      </c>
      <c r="K27" s="26" t="s">
        <v>50</v>
      </c>
      <c r="L27" s="29">
        <v>20.3960884890652</v>
      </c>
      <c r="M27" s="28">
        <v>19.4916264137672</v>
      </c>
      <c r="N27" s="24">
        <f t="shared" si="2"/>
        <v>0.90446207529799949</v>
      </c>
      <c r="O27" s="24">
        <f t="shared" si="3"/>
        <v>0.53423186111357923</v>
      </c>
      <c r="Q27" s="23" t="s">
        <v>11</v>
      </c>
      <c r="R27" s="26" t="s">
        <v>50</v>
      </c>
      <c r="S27" s="30">
        <v>20.784567852758499</v>
      </c>
      <c r="T27" s="30">
        <v>18.192422608150601</v>
      </c>
      <c r="U27" s="24">
        <f t="shared" si="4"/>
        <v>-2.5921452446078987</v>
      </c>
      <c r="V27" s="24">
        <f t="shared" si="5"/>
        <v>6.0299466779270867</v>
      </c>
    </row>
    <row r="28" spans="3:22">
      <c r="C28" s="23" t="s">
        <v>11</v>
      </c>
      <c r="D28" s="26" t="s">
        <v>51</v>
      </c>
      <c r="E28" s="27">
        <v>20.233410968535001</v>
      </c>
      <c r="F28" s="28">
        <v>19.095881100876099</v>
      </c>
      <c r="G28" s="24">
        <f t="shared" si="0"/>
        <v>1.1375298676589018</v>
      </c>
      <c r="H28" s="24">
        <f t="shared" si="1"/>
        <v>0.45453715452749599</v>
      </c>
      <c r="J28" s="23" t="s">
        <v>11</v>
      </c>
      <c r="K28" s="26" t="s">
        <v>51</v>
      </c>
      <c r="L28" s="29">
        <v>22.550939082578498</v>
      </c>
      <c r="M28" s="28">
        <v>19.417986921611799</v>
      </c>
      <c r="N28" s="24">
        <f t="shared" si="2"/>
        <v>3.132952160966699</v>
      </c>
      <c r="O28" s="24">
        <f t="shared" si="3"/>
        <v>0.11399542565759707</v>
      </c>
      <c r="Q28" s="23" t="s">
        <v>11</v>
      </c>
      <c r="R28" s="26" t="s">
        <v>51</v>
      </c>
      <c r="S28" s="30">
        <v>21.1185785509116</v>
      </c>
      <c r="T28" s="30">
        <v>18.512752554888099</v>
      </c>
      <c r="U28" s="24">
        <f t="shared" si="4"/>
        <v>-2.6058259960235013</v>
      </c>
      <c r="V28" s="24">
        <f t="shared" si="5"/>
        <v>6.0873992756264839</v>
      </c>
    </row>
    <row r="29" spans="3:22">
      <c r="C29" s="23" t="s">
        <v>11</v>
      </c>
      <c r="D29" s="26" t="s">
        <v>52</v>
      </c>
      <c r="E29" s="27">
        <v>24.224292944697002</v>
      </c>
      <c r="F29" s="28">
        <v>18.484709866825298</v>
      </c>
      <c r="G29" s="24">
        <f t="shared" si="0"/>
        <v>5.7395830778717034</v>
      </c>
      <c r="H29" s="24">
        <f t="shared" si="1"/>
        <v>1.8716012688737783E-2</v>
      </c>
      <c r="J29" s="23" t="s">
        <v>11</v>
      </c>
      <c r="K29" s="26" t="s">
        <v>52</v>
      </c>
      <c r="L29" s="29">
        <v>23.037735158273001</v>
      </c>
      <c r="M29" s="28">
        <v>19.378788504098999</v>
      </c>
      <c r="N29" s="24">
        <f t="shared" si="2"/>
        <v>3.6589466541740023</v>
      </c>
      <c r="O29" s="24">
        <f t="shared" si="3"/>
        <v>7.9167568143867245E-2</v>
      </c>
      <c r="Q29" s="23" t="s">
        <v>11</v>
      </c>
      <c r="R29" s="26" t="s">
        <v>52</v>
      </c>
      <c r="S29" s="30">
        <v>20.459646605170001</v>
      </c>
      <c r="T29" s="30">
        <v>18.625906093267702</v>
      </c>
      <c r="U29" s="24">
        <f t="shared" si="4"/>
        <v>-1.8337405119022989</v>
      </c>
      <c r="V29" s="24">
        <f t="shared" si="5"/>
        <v>3.5646007845543433</v>
      </c>
    </row>
    <row r="30" spans="3:22">
      <c r="C30" s="23" t="s">
        <v>14</v>
      </c>
      <c r="D30" s="26" t="s">
        <v>53</v>
      </c>
      <c r="E30" s="27">
        <v>28.829358828838199</v>
      </c>
      <c r="F30" s="30">
        <v>19.4611739864472</v>
      </c>
      <c r="G30" s="24">
        <f t="shared" si="0"/>
        <v>9.368184842390999</v>
      </c>
      <c r="H30" s="24">
        <f t="shared" si="1"/>
        <v>1.5131966024728464E-3</v>
      </c>
      <c r="J30" s="23" t="s">
        <v>14</v>
      </c>
      <c r="K30" s="26" t="s">
        <v>53</v>
      </c>
      <c r="L30" s="29">
        <v>20.780133818331699</v>
      </c>
      <c r="M30" s="30">
        <v>19.1760068022014</v>
      </c>
      <c r="N30" s="24">
        <f t="shared" si="2"/>
        <v>1.604127016130299</v>
      </c>
      <c r="O30" s="24">
        <f t="shared" si="3"/>
        <v>0.32893467028699502</v>
      </c>
      <c r="Q30" s="23" t="s">
        <v>14</v>
      </c>
      <c r="R30" s="26" t="s">
        <v>53</v>
      </c>
      <c r="S30" s="30">
        <v>25.254381600863901</v>
      </c>
      <c r="T30" s="30">
        <v>27.631284023891801</v>
      </c>
      <c r="U30" s="24">
        <f t="shared" si="4"/>
        <v>2.3769024230279001</v>
      </c>
      <c r="V30" s="24">
        <f t="shared" si="5"/>
        <v>0.19252231440451492</v>
      </c>
    </row>
    <row r="31" spans="3:22">
      <c r="C31" s="23" t="s">
        <v>14</v>
      </c>
      <c r="D31" s="26" t="s">
        <v>54</v>
      </c>
      <c r="E31" s="27">
        <v>30.243387256647001</v>
      </c>
      <c r="F31" s="28">
        <v>21.836249926844499</v>
      </c>
      <c r="G31" s="24">
        <f t="shared" si="0"/>
        <v>8.4071373298025023</v>
      </c>
      <c r="H31" s="24">
        <f t="shared" si="1"/>
        <v>2.9457744163564371E-3</v>
      </c>
      <c r="J31" s="23" t="s">
        <v>14</v>
      </c>
      <c r="K31" s="26" t="s">
        <v>54</v>
      </c>
      <c r="L31" s="29">
        <v>21.6833391781791</v>
      </c>
      <c r="M31" s="28">
        <v>18.707259948921699</v>
      </c>
      <c r="N31" s="24">
        <f t="shared" si="2"/>
        <v>2.976079229257401</v>
      </c>
      <c r="O31" s="24">
        <f t="shared" si="3"/>
        <v>0.12708985450813443</v>
      </c>
      <c r="Q31" s="23" t="s">
        <v>14</v>
      </c>
      <c r="R31" s="26" t="s">
        <v>54</v>
      </c>
      <c r="S31" s="30">
        <v>19.520708679654899</v>
      </c>
      <c r="T31" s="30">
        <v>22.743057547037498</v>
      </c>
      <c r="U31" s="24">
        <f t="shared" si="4"/>
        <v>3.2223488673825997</v>
      </c>
      <c r="V31" s="24">
        <f t="shared" si="5"/>
        <v>0.10714609175957288</v>
      </c>
    </row>
    <row r="32" spans="3:22">
      <c r="C32" s="23" t="s">
        <v>14</v>
      </c>
      <c r="D32" s="26" t="s">
        <v>55</v>
      </c>
      <c r="E32" s="27">
        <v>26.900664567082998</v>
      </c>
      <c r="F32" s="28">
        <v>18.869562840958601</v>
      </c>
      <c r="G32" s="24">
        <f t="shared" si="0"/>
        <v>8.0311017261243975</v>
      </c>
      <c r="H32" s="24">
        <f t="shared" si="1"/>
        <v>3.8229400023647134E-3</v>
      </c>
      <c r="J32" s="23" t="s">
        <v>14</v>
      </c>
      <c r="K32" s="26" t="s">
        <v>55</v>
      </c>
      <c r="L32" s="29">
        <v>23.787503228361501</v>
      </c>
      <c r="M32" s="28">
        <v>19.171013146215799</v>
      </c>
      <c r="N32" s="24">
        <f t="shared" si="2"/>
        <v>4.6164900821457024</v>
      </c>
      <c r="O32" s="24">
        <f t="shared" si="3"/>
        <v>4.0765991593984585E-2</v>
      </c>
      <c r="Q32" s="23" t="s">
        <v>14</v>
      </c>
      <c r="R32" s="26" t="s">
        <v>55</v>
      </c>
      <c r="S32" s="30">
        <v>21.0232590642727</v>
      </c>
      <c r="T32" s="30">
        <v>26.184730269002401</v>
      </c>
      <c r="U32" s="24">
        <f t="shared" si="4"/>
        <v>5.1614712047297004</v>
      </c>
      <c r="V32" s="24">
        <f t="shared" si="5"/>
        <v>2.7941025753605825E-2</v>
      </c>
    </row>
    <row r="33" spans="3:48">
      <c r="C33" s="23" t="s">
        <v>14</v>
      </c>
      <c r="D33" s="26" t="s">
        <v>56</v>
      </c>
      <c r="E33" s="27">
        <v>27.007083059135699</v>
      </c>
      <c r="F33" s="28">
        <v>19.202771402334101</v>
      </c>
      <c r="G33" s="24">
        <f t="shared" si="0"/>
        <v>7.8043116568015982</v>
      </c>
      <c r="H33" s="24">
        <f t="shared" si="1"/>
        <v>4.473712755116592E-3</v>
      </c>
      <c r="J33" s="23" t="s">
        <v>14</v>
      </c>
      <c r="K33" s="26" t="s">
        <v>56</v>
      </c>
      <c r="L33" s="29">
        <v>22.791800753725799</v>
      </c>
      <c r="M33" s="28">
        <v>19.426579990834501</v>
      </c>
      <c r="N33" s="24">
        <f t="shared" si="2"/>
        <v>3.3652207628912976</v>
      </c>
      <c r="O33" s="24">
        <f t="shared" si="3"/>
        <v>9.7043758488892976E-2</v>
      </c>
      <c r="Q33" s="23" t="s">
        <v>14</v>
      </c>
      <c r="R33" s="26" t="s">
        <v>56</v>
      </c>
      <c r="S33" s="30">
        <v>22.0588358400544</v>
      </c>
      <c r="T33" s="30">
        <v>29.754563165511701</v>
      </c>
      <c r="U33" s="24">
        <f t="shared" si="4"/>
        <v>7.6957273254573018</v>
      </c>
      <c r="V33" s="24">
        <f t="shared" si="5"/>
        <v>4.8234217410587834E-3</v>
      </c>
    </row>
    <row r="34" spans="3:48">
      <c r="C34" s="23" t="s">
        <v>14</v>
      </c>
      <c r="D34" s="26" t="s">
        <v>57</v>
      </c>
      <c r="E34" s="27">
        <v>29.394133066984001</v>
      </c>
      <c r="F34" s="30">
        <v>19.0798094027034</v>
      </c>
      <c r="G34" s="24">
        <f t="shared" si="0"/>
        <v>10.3143236642806</v>
      </c>
      <c r="H34" s="24">
        <f t="shared" si="1"/>
        <v>7.8537883260977528E-4</v>
      </c>
      <c r="J34" s="23" t="s">
        <v>14</v>
      </c>
      <c r="K34" s="26" t="s">
        <v>57</v>
      </c>
      <c r="L34" s="29">
        <v>24.125729067846802</v>
      </c>
      <c r="M34" s="30">
        <v>20.244748505390501</v>
      </c>
      <c r="N34" s="24">
        <f t="shared" si="2"/>
        <v>3.8809805624563012</v>
      </c>
      <c r="O34" s="24">
        <f t="shared" si="3"/>
        <v>6.7874780496236353E-2</v>
      </c>
      <c r="Q34" s="23" t="s">
        <v>14</v>
      </c>
      <c r="R34" s="26" t="s">
        <v>57</v>
      </c>
      <c r="S34" s="30">
        <v>20.695047729617801</v>
      </c>
      <c r="T34" s="30">
        <v>25.021110702050901</v>
      </c>
      <c r="U34" s="24">
        <f t="shared" si="4"/>
        <v>4.3260629724330997</v>
      </c>
      <c r="V34" s="24">
        <f t="shared" si="5"/>
        <v>4.9856901228487967E-2</v>
      </c>
    </row>
    <row r="35" spans="3:48">
      <c r="C35" s="23" t="s">
        <v>16</v>
      </c>
      <c r="D35" s="26" t="s">
        <v>58</v>
      </c>
      <c r="E35" s="27">
        <v>18.008482881746101</v>
      </c>
      <c r="F35" s="28">
        <v>19.316566345531399</v>
      </c>
      <c r="G35" s="24">
        <f t="shared" si="0"/>
        <v>-1.3080834637852981</v>
      </c>
      <c r="H35" s="24">
        <f t="shared" si="1"/>
        <v>2.4761238279491864</v>
      </c>
      <c r="J35" s="23" t="s">
        <v>16</v>
      </c>
      <c r="K35" s="26" t="s">
        <v>58</v>
      </c>
      <c r="L35" s="29">
        <v>17.643296968923401</v>
      </c>
      <c r="M35" s="28">
        <v>19.283146262984999</v>
      </c>
      <c r="N35" s="24">
        <f t="shared" si="2"/>
        <v>-1.6398492940615981</v>
      </c>
      <c r="O35" s="24">
        <f t="shared" si="3"/>
        <v>3.116332765166435</v>
      </c>
      <c r="Q35" s="23" t="s">
        <v>16</v>
      </c>
      <c r="R35" s="26" t="s">
        <v>58</v>
      </c>
      <c r="S35" s="30">
        <v>21.3815607479054</v>
      </c>
      <c r="T35" s="30">
        <v>22.379975161104198</v>
      </c>
      <c r="U35" s="24">
        <f t="shared" si="4"/>
        <v>0.9984144131987982</v>
      </c>
      <c r="V35" s="24">
        <f t="shared" si="5"/>
        <v>0.50054982459604092</v>
      </c>
    </row>
    <row r="36" spans="3:48">
      <c r="C36" s="23" t="s">
        <v>16</v>
      </c>
      <c r="D36" s="26" t="s">
        <v>59</v>
      </c>
      <c r="E36" s="27">
        <v>18.9952148819489</v>
      </c>
      <c r="F36" s="28">
        <v>19.210986384099201</v>
      </c>
      <c r="G36" s="24">
        <f t="shared" si="0"/>
        <v>-0.21577150215030017</v>
      </c>
      <c r="H36" s="24">
        <f t="shared" si="1"/>
        <v>1.1613247836735368</v>
      </c>
      <c r="J36" s="23" t="s">
        <v>16</v>
      </c>
      <c r="K36" s="26" t="s">
        <v>59</v>
      </c>
      <c r="L36" s="29">
        <v>23.133921976686899</v>
      </c>
      <c r="M36" s="28">
        <v>21.112345097130799</v>
      </c>
      <c r="N36" s="24">
        <f t="shared" si="2"/>
        <v>2.0215768795561004</v>
      </c>
      <c r="O36" s="24">
        <f t="shared" si="3"/>
        <v>0.24628883288953068</v>
      </c>
      <c r="Q36" s="23" t="s">
        <v>16</v>
      </c>
      <c r="R36" s="26" t="s">
        <v>59</v>
      </c>
      <c r="S36" s="30">
        <v>20.656847350589899</v>
      </c>
      <c r="T36" s="30">
        <v>21.146474581207201</v>
      </c>
      <c r="U36" s="24">
        <f t="shared" si="4"/>
        <v>0.48962723061730173</v>
      </c>
      <c r="V36" s="24">
        <f t="shared" si="5"/>
        <v>0.71220909749486683</v>
      </c>
    </row>
    <row r="37" spans="3:48">
      <c r="C37" s="23" t="s">
        <v>16</v>
      </c>
      <c r="D37" s="26" t="s">
        <v>60</v>
      </c>
      <c r="E37" s="27">
        <v>19.073011588790699</v>
      </c>
      <c r="F37" s="28">
        <v>19.509654412297799</v>
      </c>
      <c r="G37" s="24">
        <f t="shared" si="0"/>
        <v>-0.43664282350709982</v>
      </c>
      <c r="H37" s="24">
        <f t="shared" si="1"/>
        <v>1.3534511557103626</v>
      </c>
      <c r="J37" s="23" t="s">
        <v>16</v>
      </c>
      <c r="K37" s="26" t="s">
        <v>60</v>
      </c>
      <c r="L37" s="29">
        <v>25.0682963906685</v>
      </c>
      <c r="M37" s="28">
        <v>23.187809787502701</v>
      </c>
      <c r="N37" s="24">
        <f t="shared" si="2"/>
        <v>1.8804866031657994</v>
      </c>
      <c r="O37" s="24">
        <f t="shared" si="3"/>
        <v>0.27159209553176528</v>
      </c>
      <c r="Q37" s="23" t="s">
        <v>16</v>
      </c>
      <c r="R37" s="26" t="s">
        <v>60</v>
      </c>
      <c r="S37" s="30">
        <v>20.845204662908301</v>
      </c>
      <c r="T37" s="30">
        <v>20.119803660179102</v>
      </c>
      <c r="U37" s="24">
        <f t="shared" si="4"/>
        <v>-0.72540100272919972</v>
      </c>
      <c r="V37" s="24">
        <f t="shared" si="5"/>
        <v>1.65336013036114</v>
      </c>
    </row>
    <row r="39" spans="3:48">
      <c r="C39" s="1" t="s">
        <v>69</v>
      </c>
      <c r="D39" s="31"/>
      <c r="E39" s="21" t="s">
        <v>62</v>
      </c>
      <c r="F39" s="32" t="s">
        <v>24</v>
      </c>
      <c r="G39" s="32" t="s">
        <v>25</v>
      </c>
      <c r="H39" s="32" t="s">
        <v>26</v>
      </c>
      <c r="I39" s="32" t="s">
        <v>27</v>
      </c>
    </row>
    <row r="40" spans="3:48">
      <c r="C40" s="18"/>
      <c r="D40" s="134" t="s">
        <v>11</v>
      </c>
      <c r="E40" s="135" t="s">
        <v>19</v>
      </c>
      <c r="F40" s="37">
        <f>H5</f>
        <v>0.88824006980341896</v>
      </c>
      <c r="G40" s="33">
        <f>H8</f>
        <v>4.0696602422693262</v>
      </c>
      <c r="H40" s="33">
        <f>H16</f>
        <v>1.1579926722355187</v>
      </c>
      <c r="I40" s="33">
        <f>H27</f>
        <v>0.12400736987098046</v>
      </c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</row>
    <row r="41" spans="3:48">
      <c r="C41" s="18"/>
      <c r="D41" s="134"/>
      <c r="E41" s="135"/>
      <c r="F41" s="37">
        <f>H6</f>
        <v>3.1730549611754166</v>
      </c>
      <c r="G41" s="33">
        <f>H9</f>
        <v>3.8735767267374301</v>
      </c>
      <c r="H41" s="33">
        <f>H17</f>
        <v>2.563319951645822</v>
      </c>
      <c r="I41" s="33">
        <f>H28</f>
        <v>0.45453715452749599</v>
      </c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</row>
    <row r="42" spans="3:48">
      <c r="C42" s="18"/>
      <c r="D42" s="134"/>
      <c r="E42" s="135"/>
      <c r="F42" s="37">
        <f>H7</f>
        <v>1.8262359213964292</v>
      </c>
      <c r="G42" s="33">
        <f>H10</f>
        <v>0.61225126152242604</v>
      </c>
      <c r="H42" s="33">
        <f>H18</f>
        <v>2.1513605823314963</v>
      </c>
      <c r="I42" s="33">
        <f>H29</f>
        <v>1.8716012688737783E-2</v>
      </c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</row>
    <row r="43" spans="3:48">
      <c r="C43" s="18"/>
      <c r="D43" s="134"/>
      <c r="E43" s="18"/>
      <c r="F43" s="33"/>
      <c r="G43" s="33"/>
      <c r="H43" s="33"/>
      <c r="I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</row>
    <row r="44" spans="3:48">
      <c r="C44" s="18"/>
      <c r="D44" s="134"/>
      <c r="E44" s="18"/>
      <c r="F44" s="33"/>
      <c r="G44" s="33"/>
      <c r="H44" s="33"/>
      <c r="I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</row>
    <row r="45" spans="3:48">
      <c r="C45" s="18"/>
      <c r="D45" s="134"/>
      <c r="E45" s="135" t="s">
        <v>20</v>
      </c>
      <c r="F45" s="37">
        <f>O5</f>
        <v>1.9825248932318393</v>
      </c>
      <c r="G45" s="33">
        <f>O8</f>
        <v>1.0995441230335945</v>
      </c>
      <c r="H45" s="33">
        <f>O16</f>
        <v>0.38120604677988057</v>
      </c>
      <c r="I45" s="33">
        <f>O27</f>
        <v>0.53423186111357923</v>
      </c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</row>
    <row r="46" spans="3:48">
      <c r="C46" s="18"/>
      <c r="D46" s="134"/>
      <c r="E46" s="135"/>
      <c r="F46" s="37">
        <f>O6</f>
        <v>4.2724879811360124</v>
      </c>
      <c r="G46" s="33">
        <f>O9</f>
        <v>2.0418681576636333</v>
      </c>
      <c r="H46" s="33">
        <f>O17</f>
        <v>0.68250270793850953</v>
      </c>
      <c r="I46" s="33">
        <f>O28</f>
        <v>0.11399542565759707</v>
      </c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</row>
    <row r="47" spans="3:48">
      <c r="C47" s="18"/>
      <c r="D47" s="134"/>
      <c r="E47" s="135"/>
      <c r="F47" s="37">
        <f>O7</f>
        <v>3.8230721201922551</v>
      </c>
      <c r="G47" s="33">
        <f>O10</f>
        <v>7.4441648333698227</v>
      </c>
      <c r="H47" s="33">
        <f>O18</f>
        <v>0.2123291360423992</v>
      </c>
      <c r="I47" s="33">
        <f>O29</f>
        <v>7.9167568143867245E-2</v>
      </c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</row>
    <row r="48" spans="3:48">
      <c r="C48" s="18"/>
      <c r="D48" s="134"/>
      <c r="E48" s="18"/>
      <c r="F48" s="33"/>
      <c r="G48" s="33"/>
      <c r="H48" s="33"/>
      <c r="I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</row>
    <row r="49" spans="3:48">
      <c r="C49" s="18"/>
      <c r="D49" s="134"/>
      <c r="E49" s="18"/>
      <c r="F49" s="33"/>
      <c r="G49" s="33"/>
      <c r="H49" s="33"/>
      <c r="I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</row>
    <row r="50" spans="3:48">
      <c r="C50" s="18"/>
      <c r="D50" s="134"/>
      <c r="E50" s="135" t="s">
        <v>21</v>
      </c>
      <c r="F50" s="37">
        <f>V5</f>
        <v>0.6131055674994379</v>
      </c>
      <c r="G50" s="33">
        <f>V8</f>
        <v>9.1971475465730688</v>
      </c>
      <c r="H50" s="33">
        <f>V16</f>
        <v>1.0832456840549447</v>
      </c>
      <c r="I50" s="33">
        <f>V27</f>
        <v>6.0299466779270867</v>
      </c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</row>
    <row r="51" spans="3:48">
      <c r="C51" s="18"/>
      <c r="D51" s="134"/>
      <c r="E51" s="135"/>
      <c r="F51" s="37">
        <f>V6</f>
        <v>8.4805250759099282E-2</v>
      </c>
      <c r="G51" s="33">
        <f>V9</f>
        <v>9.6241247360820363</v>
      </c>
      <c r="H51" s="33">
        <f>V17</f>
        <v>8.3520263376763442</v>
      </c>
      <c r="I51" s="33">
        <f>V28</f>
        <v>6.0873992756264839</v>
      </c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</row>
    <row r="52" spans="3:48">
      <c r="C52" s="18"/>
      <c r="D52" s="134"/>
      <c r="E52" s="135"/>
      <c r="F52" s="37">
        <f>V7</f>
        <v>5.4102487058737244E-3</v>
      </c>
      <c r="G52" s="33">
        <f>V10</f>
        <v>8.9472359417537284</v>
      </c>
      <c r="H52" s="33">
        <f>V18</f>
        <v>0.6505869540503445</v>
      </c>
      <c r="I52" s="33">
        <f>V29</f>
        <v>3.5646007845543433</v>
      </c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</row>
    <row r="53" spans="3:48">
      <c r="C53" s="18"/>
      <c r="D53" s="134"/>
      <c r="E53" s="18"/>
      <c r="F53" s="33"/>
      <c r="G53" s="33"/>
      <c r="H53" s="33"/>
      <c r="I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</row>
    <row r="54" spans="3:48">
      <c r="C54" s="18"/>
      <c r="D54" s="134"/>
      <c r="E54" s="18"/>
      <c r="F54" s="33"/>
      <c r="G54" s="33"/>
      <c r="H54" s="33"/>
      <c r="I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</row>
    <row r="55" spans="3:48">
      <c r="C55" s="18"/>
      <c r="D55" s="134" t="s">
        <v>16</v>
      </c>
      <c r="E55" s="135" t="s">
        <v>19</v>
      </c>
      <c r="F55" s="33"/>
      <c r="G55" s="33"/>
      <c r="H55" s="33">
        <f>H24</f>
        <v>3.1854812860602122</v>
      </c>
      <c r="I55" s="33">
        <f>H35</f>
        <v>2.4761238279491864</v>
      </c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</row>
    <row r="56" spans="3:48">
      <c r="C56" s="18"/>
      <c r="D56" s="134"/>
      <c r="E56" s="135"/>
      <c r="F56" s="33"/>
      <c r="G56" s="33"/>
      <c r="H56" s="33">
        <f>H25</f>
        <v>3.1641589125512599</v>
      </c>
      <c r="I56" s="33">
        <f>H36</f>
        <v>1.1613247836735368</v>
      </c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</row>
    <row r="57" spans="3:48">
      <c r="C57" s="18"/>
      <c r="D57" s="134"/>
      <c r="E57" s="135"/>
      <c r="F57" s="33"/>
      <c r="G57" s="33"/>
      <c r="H57" s="33">
        <f>H26</f>
        <v>3.0632483305861409</v>
      </c>
      <c r="I57" s="33">
        <f>H37</f>
        <v>1.3534511557103626</v>
      </c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</row>
    <row r="58" spans="3:48">
      <c r="C58" s="18"/>
      <c r="D58" s="134"/>
      <c r="E58" s="18"/>
      <c r="F58" s="33"/>
      <c r="G58" s="33"/>
      <c r="H58" s="33"/>
      <c r="I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</row>
    <row r="59" spans="3:48">
      <c r="C59" s="18"/>
      <c r="D59" s="134"/>
      <c r="E59" s="18"/>
      <c r="F59" s="33"/>
      <c r="G59" s="33"/>
      <c r="H59" s="33"/>
      <c r="I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</row>
    <row r="60" spans="3:48">
      <c r="C60" s="18"/>
      <c r="D60" s="134"/>
      <c r="E60" s="135" t="s">
        <v>20</v>
      </c>
      <c r="F60" s="33"/>
      <c r="G60" s="33"/>
      <c r="H60" s="33">
        <f>O24</f>
        <v>3.6786440298267248E-2</v>
      </c>
      <c r="I60" s="33">
        <f>O35</f>
        <v>3.116332765166435</v>
      </c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</row>
    <row r="61" spans="3:48">
      <c r="C61" s="18"/>
      <c r="D61" s="134"/>
      <c r="E61" s="135"/>
      <c r="F61" s="33"/>
      <c r="G61" s="33"/>
      <c r="H61" s="33">
        <f>O25</f>
        <v>2.4664798415983992E-2</v>
      </c>
      <c r="I61" s="33">
        <f>O36</f>
        <v>0.24628883288953068</v>
      </c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</row>
    <row r="62" spans="3:48">
      <c r="C62" s="18"/>
      <c r="D62" s="134"/>
      <c r="E62" s="135"/>
      <c r="F62" s="33"/>
      <c r="G62" s="33"/>
      <c r="H62" s="33">
        <f>O26</f>
        <v>1.9764194095781149E-2</v>
      </c>
      <c r="I62" s="33">
        <f>O37</f>
        <v>0.27159209553176528</v>
      </c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</row>
    <row r="63" spans="3:48">
      <c r="C63" s="18"/>
      <c r="D63" s="134"/>
      <c r="E63" s="18"/>
      <c r="F63" s="33"/>
      <c r="G63" s="33"/>
      <c r="H63" s="33"/>
      <c r="I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</row>
    <row r="64" spans="3:48">
      <c r="C64" s="18"/>
      <c r="D64" s="134"/>
      <c r="E64" s="18"/>
      <c r="F64" s="33"/>
      <c r="G64" s="33"/>
      <c r="H64" s="33"/>
      <c r="I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</row>
    <row r="65" spans="3:48">
      <c r="C65" s="18"/>
      <c r="D65" s="134"/>
      <c r="E65" s="135" t="s">
        <v>21</v>
      </c>
      <c r="F65" s="33"/>
      <c r="G65" s="33"/>
      <c r="H65" s="33">
        <f>V24</f>
        <v>0.47025691577360429</v>
      </c>
      <c r="I65" s="33">
        <f>V35</f>
        <v>0.50054982459604092</v>
      </c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</row>
    <row r="66" spans="3:48">
      <c r="C66" s="18"/>
      <c r="D66" s="134"/>
      <c r="E66" s="135"/>
      <c r="F66" s="33"/>
      <c r="G66" s="33"/>
      <c r="H66" s="33">
        <f>V25</f>
        <v>9.9105172397807764E-2</v>
      </c>
      <c r="I66" s="33">
        <f>V36</f>
        <v>0.71220909749486683</v>
      </c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</row>
    <row r="67" spans="3:48">
      <c r="C67" s="18"/>
      <c r="D67" s="134"/>
      <c r="E67" s="135"/>
      <c r="F67" s="33"/>
      <c r="G67" s="33"/>
      <c r="H67" s="33">
        <f>V26</f>
        <v>0.31996368299311284</v>
      </c>
      <c r="I67" s="33">
        <f>V37</f>
        <v>1.65336013036114</v>
      </c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</row>
    <row r="68" spans="3:48">
      <c r="C68" s="18"/>
      <c r="D68" s="134"/>
      <c r="E68" s="18"/>
      <c r="F68" s="33"/>
      <c r="G68" s="33"/>
      <c r="H68" s="33"/>
      <c r="I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</row>
    <row r="69" spans="3:48">
      <c r="C69" s="18"/>
      <c r="D69" s="134"/>
      <c r="E69" s="18"/>
      <c r="F69" s="33"/>
      <c r="G69" s="33"/>
      <c r="H69" s="33"/>
      <c r="I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</row>
    <row r="70" spans="3:48">
      <c r="C70" s="18"/>
      <c r="D70" s="134" t="s">
        <v>14</v>
      </c>
      <c r="E70" s="135" t="s">
        <v>19</v>
      </c>
      <c r="F70" s="33"/>
      <c r="G70" s="33">
        <f>H11</f>
        <v>0.17326196683520381</v>
      </c>
      <c r="H70" s="33">
        <f>H19</f>
        <v>5.6703539690232284E-3</v>
      </c>
      <c r="I70" s="33">
        <f>H30</f>
        <v>1.5131966024728464E-3</v>
      </c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</row>
    <row r="71" spans="3:48">
      <c r="C71" s="18"/>
      <c r="D71" s="134"/>
      <c r="E71" s="135"/>
      <c r="F71" s="33"/>
      <c r="G71" s="33">
        <f>H12</f>
        <v>8.623199712386001E-2</v>
      </c>
      <c r="H71" s="33">
        <f>H20</f>
        <v>2.0460573264655904E-2</v>
      </c>
      <c r="I71" s="33">
        <f>H31</f>
        <v>2.9457744163564371E-3</v>
      </c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</row>
    <row r="72" spans="3:48">
      <c r="C72" s="18"/>
      <c r="D72" s="134"/>
      <c r="E72" s="135"/>
      <c r="F72" s="33"/>
      <c r="G72" s="33">
        <f>H13</f>
        <v>2.0722516674611929E-2</v>
      </c>
      <c r="H72" s="33">
        <f>H21</f>
        <v>3.3504801959914265E-3</v>
      </c>
      <c r="I72" s="33">
        <f>H32</f>
        <v>3.8229400023647134E-3</v>
      </c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</row>
    <row r="73" spans="3:48">
      <c r="C73" s="18"/>
      <c r="D73" s="134"/>
      <c r="E73" s="135"/>
      <c r="F73" s="33"/>
      <c r="G73" s="33">
        <f>H14</f>
        <v>0.15826220286706019</v>
      </c>
      <c r="H73" s="33">
        <f>H22</f>
        <v>1.4659100558286429E-3</v>
      </c>
      <c r="I73" s="33">
        <f>H33</f>
        <v>4.473712755116592E-3</v>
      </c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</row>
    <row r="74" spans="3:48">
      <c r="C74" s="18"/>
      <c r="D74" s="134"/>
      <c r="E74" s="135"/>
      <c r="F74" s="33"/>
      <c r="G74" s="33">
        <f>H15</f>
        <v>0.46698400579061888</v>
      </c>
      <c r="H74" s="33">
        <f>H23</f>
        <v>7.5654478688506315E-3</v>
      </c>
      <c r="I74" s="33">
        <f>H34</f>
        <v>7.8537883260977528E-4</v>
      </c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</row>
    <row r="75" spans="3:48">
      <c r="C75" s="18"/>
      <c r="D75" s="134"/>
      <c r="E75" s="135" t="s">
        <v>20</v>
      </c>
      <c r="F75" s="33"/>
      <c r="G75" s="33">
        <f>O11</f>
        <v>2.6178655996326188</v>
      </c>
      <c r="H75" s="33">
        <f>O19</f>
        <v>1.4726682875438049</v>
      </c>
      <c r="I75" s="33">
        <f>O30</f>
        <v>0.32893467028699502</v>
      </c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</row>
    <row r="76" spans="3:48">
      <c r="C76" s="18"/>
      <c r="D76" s="134"/>
      <c r="E76" s="135"/>
      <c r="F76" s="33"/>
      <c r="G76" s="33">
        <f>O12</f>
        <v>0.9942682296578953</v>
      </c>
      <c r="H76" s="33">
        <f>O20</f>
        <v>0.2433801152609594</v>
      </c>
      <c r="I76" s="33">
        <f>O31</f>
        <v>0.12708985450813443</v>
      </c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</row>
    <row r="77" spans="3:48">
      <c r="C77" s="18"/>
      <c r="D77" s="134"/>
      <c r="E77" s="135"/>
      <c r="F77" s="33"/>
      <c r="G77" s="33">
        <f>O13</f>
        <v>1.0583500593299424</v>
      </c>
      <c r="H77" s="33">
        <f>O21</f>
        <v>3.5091664370642074E-2</v>
      </c>
      <c r="I77" s="33">
        <f>O32</f>
        <v>4.0765991593984585E-2</v>
      </c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</row>
    <row r="78" spans="3:48">
      <c r="C78" s="18"/>
      <c r="D78" s="134"/>
      <c r="E78" s="135"/>
      <c r="F78" s="33"/>
      <c r="G78" s="33">
        <f>O14</f>
        <v>6.4151863557070561</v>
      </c>
      <c r="H78" s="33">
        <f>O22</f>
        <v>0.37514051562334461</v>
      </c>
      <c r="I78" s="33">
        <f>O33</f>
        <v>9.7043758488892976E-2</v>
      </c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</row>
    <row r="79" spans="3:48">
      <c r="C79" s="18"/>
      <c r="D79" s="134"/>
      <c r="E79" s="135"/>
      <c r="F79" s="33"/>
      <c r="G79" s="33">
        <f>O15</f>
        <v>0.9432022658695981</v>
      </c>
      <c r="H79" s="33">
        <f>O23</f>
        <v>1.2076636135852607E-2</v>
      </c>
      <c r="I79" s="33">
        <f>O34</f>
        <v>6.7874780496236353E-2</v>
      </c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</row>
    <row r="80" spans="3:48">
      <c r="C80" s="18"/>
      <c r="D80" s="134"/>
      <c r="E80" s="135" t="s">
        <v>21</v>
      </c>
      <c r="F80" s="33"/>
      <c r="G80" s="33">
        <f>V11</f>
        <v>6.3392411171324632</v>
      </c>
      <c r="H80" s="33">
        <f>V19</f>
        <v>8.3840555295103328E-2</v>
      </c>
      <c r="I80" s="33">
        <f>V30</f>
        <v>0.19252231440451492</v>
      </c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</row>
    <row r="81" spans="3:48">
      <c r="C81" s="18"/>
      <c r="D81" s="134"/>
      <c r="E81" s="135"/>
      <c r="F81" s="33"/>
      <c r="G81" s="33">
        <f>V12</f>
        <v>4.4742581084727213</v>
      </c>
      <c r="H81" s="33">
        <f>V20</f>
        <v>3.569386048383557E-2</v>
      </c>
      <c r="I81" s="33">
        <f>V31</f>
        <v>0.10714609175957288</v>
      </c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</row>
    <row r="82" spans="3:48">
      <c r="C82" s="18"/>
      <c r="D82" s="134"/>
      <c r="E82" s="135"/>
      <c r="F82" s="33"/>
      <c r="G82" s="33">
        <f>V13</f>
        <v>7.2666314069585995</v>
      </c>
      <c r="H82" s="33">
        <f>V21</f>
        <v>1.1636458971731297E-2</v>
      </c>
      <c r="I82" s="33">
        <f>V32</f>
        <v>2.7941025753605825E-2</v>
      </c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</row>
    <row r="83" spans="3:48">
      <c r="C83" s="18"/>
      <c r="D83" s="134"/>
      <c r="E83" s="135"/>
      <c r="F83" s="33"/>
      <c r="G83" s="33">
        <f>V14</f>
        <v>6.9612696730072869</v>
      </c>
      <c r="H83" s="33">
        <f>V22</f>
        <v>0.16350658798068776</v>
      </c>
      <c r="I83" s="33">
        <f>V33</f>
        <v>4.8234217410587834E-3</v>
      </c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</row>
    <row r="84" spans="3:48">
      <c r="C84" s="18"/>
      <c r="D84" s="134"/>
      <c r="E84" s="135"/>
      <c r="F84" s="33"/>
      <c r="G84" s="33">
        <f>V15</f>
        <v>4.6054864912295104</v>
      </c>
      <c r="H84" s="33">
        <f>V23</f>
        <v>6.5231597441651476E-3</v>
      </c>
      <c r="I84" s="33">
        <f>V34</f>
        <v>4.9856901228487967E-2</v>
      </c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</row>
    <row r="85" spans="3:48"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</row>
    <row r="86" spans="3:48">
      <c r="C86" s="3" t="s">
        <v>214</v>
      </c>
    </row>
    <row r="87" spans="3:48">
      <c r="C87" s="1" t="s">
        <v>68</v>
      </c>
    </row>
    <row r="88" spans="3:48">
      <c r="C88" s="20" t="s">
        <v>19</v>
      </c>
      <c r="D88" s="20"/>
      <c r="J88" s="20" t="s">
        <v>20</v>
      </c>
      <c r="K88" s="20"/>
      <c r="Q88" s="20" t="s">
        <v>21</v>
      </c>
      <c r="R88" s="20"/>
    </row>
    <row r="89" spans="3:48">
      <c r="C89" s="22" t="s">
        <v>63</v>
      </c>
      <c r="D89" s="25" t="s">
        <v>62</v>
      </c>
      <c r="E89" s="25" t="s">
        <v>66</v>
      </c>
      <c r="F89" s="25" t="s">
        <v>65</v>
      </c>
      <c r="G89" s="22" t="s">
        <v>61</v>
      </c>
      <c r="H89" s="22" t="s">
        <v>115</v>
      </c>
      <c r="J89" s="22" t="s">
        <v>63</v>
      </c>
      <c r="K89" s="25" t="s">
        <v>62</v>
      </c>
      <c r="L89" s="25" t="s">
        <v>66</v>
      </c>
      <c r="M89" s="25" t="s">
        <v>65</v>
      </c>
      <c r="N89" s="22" t="s">
        <v>61</v>
      </c>
      <c r="O89" s="22" t="s">
        <v>115</v>
      </c>
      <c r="Q89" s="22" t="s">
        <v>63</v>
      </c>
      <c r="R89" s="25" t="s">
        <v>62</v>
      </c>
      <c r="S89" s="25" t="s">
        <v>66</v>
      </c>
      <c r="T89" s="25" t="s">
        <v>65</v>
      </c>
      <c r="U89" s="22" t="s">
        <v>61</v>
      </c>
      <c r="V89" s="22" t="s">
        <v>115</v>
      </c>
    </row>
    <row r="90" spans="3:48">
      <c r="C90" s="23" t="s">
        <v>11</v>
      </c>
      <c r="D90" s="26" t="s">
        <v>28</v>
      </c>
      <c r="E90" s="30">
        <v>19.8726160634473</v>
      </c>
      <c r="F90" s="28">
        <v>19.507829925831601</v>
      </c>
      <c r="G90" s="24">
        <f>E90-F90</f>
        <v>0.36478613761569889</v>
      </c>
      <c r="H90" s="24">
        <f>2^-G90</f>
        <v>0.77658398581023247</v>
      </c>
      <c r="J90" s="23" t="s">
        <v>11</v>
      </c>
      <c r="K90" s="26" t="s">
        <v>28</v>
      </c>
      <c r="L90" s="29">
        <v>23.002306701429401</v>
      </c>
      <c r="M90" s="28">
        <v>22.7533090503218</v>
      </c>
      <c r="N90" s="24">
        <f>L90-M90</f>
        <v>0.24899765110760086</v>
      </c>
      <c r="O90" s="24">
        <f>2^-N90</f>
        <v>0.84148085232292347</v>
      </c>
      <c r="Q90" s="23" t="s">
        <v>11</v>
      </c>
      <c r="R90" s="26" t="s">
        <v>28</v>
      </c>
      <c r="S90" s="30">
        <v>25.2736581702077</v>
      </c>
      <c r="T90" s="30">
        <v>22.568676361955301</v>
      </c>
      <c r="U90" s="24">
        <f t="shared" ref="U90:U122" si="6">S90-T90</f>
        <v>2.7049818082523984</v>
      </c>
      <c r="V90" s="24">
        <f>2^-U90</f>
        <v>0.15336255597866363</v>
      </c>
    </row>
    <row r="91" spans="3:48">
      <c r="C91" s="23" t="s">
        <v>11</v>
      </c>
      <c r="D91" s="26" t="s">
        <v>29</v>
      </c>
      <c r="E91" s="30">
        <v>19.238281929028702</v>
      </c>
      <c r="F91" s="28">
        <v>19.884080307784298</v>
      </c>
      <c r="G91" s="24">
        <f t="shared" ref="G91:G122" si="7">E91-F91</f>
        <v>-0.64579837875559676</v>
      </c>
      <c r="H91" s="24">
        <f t="shared" ref="H91:H122" si="8">2^-G91</f>
        <v>1.5646048896576696</v>
      </c>
      <c r="I91" s="18"/>
      <c r="J91" s="23" t="s">
        <v>11</v>
      </c>
      <c r="K91" s="26" t="s">
        <v>29</v>
      </c>
      <c r="L91" s="29">
        <v>21.4103859041433</v>
      </c>
      <c r="M91" s="28">
        <v>21.641875636984199</v>
      </c>
      <c r="N91" s="24">
        <f t="shared" ref="N91:N122" si="9">L91-M91</f>
        <v>-0.23148973284089891</v>
      </c>
      <c r="O91" s="24">
        <f t="shared" ref="O91:O122" si="10">2^-N91</f>
        <v>1.1740466489261061</v>
      </c>
      <c r="P91" s="18"/>
      <c r="Q91" s="23" t="s">
        <v>11</v>
      </c>
      <c r="R91" s="26" t="s">
        <v>29</v>
      </c>
      <c r="S91" s="30">
        <v>28.205386736209402</v>
      </c>
      <c r="T91" s="30">
        <v>22.607865517482701</v>
      </c>
      <c r="U91" s="24">
        <f t="shared" si="6"/>
        <v>5.5975212187267012</v>
      </c>
      <c r="V91" s="24">
        <f t="shared" ref="V91:V122" si="11">2^-U91</f>
        <v>2.0652765399604298E-2</v>
      </c>
    </row>
    <row r="92" spans="3:48">
      <c r="C92" s="23" t="s">
        <v>11</v>
      </c>
      <c r="D92" s="26" t="s">
        <v>30</v>
      </c>
      <c r="E92" s="30">
        <v>19.953299459667502</v>
      </c>
      <c r="F92" s="28">
        <v>20.075908202748401</v>
      </c>
      <c r="G92" s="24">
        <f t="shared" si="7"/>
        <v>-0.12260874308089953</v>
      </c>
      <c r="H92" s="24">
        <f t="shared" si="8"/>
        <v>1.0887017208806289</v>
      </c>
      <c r="I92" s="18"/>
      <c r="J92" s="23" t="s">
        <v>11</v>
      </c>
      <c r="K92" s="26" t="s">
        <v>30</v>
      </c>
      <c r="L92" s="29">
        <v>20.415121732636301</v>
      </c>
      <c r="M92" s="28">
        <v>21.286449523561199</v>
      </c>
      <c r="N92" s="24">
        <f t="shared" si="9"/>
        <v>-0.87132779092489798</v>
      </c>
      <c r="O92" s="24">
        <f t="shared" si="10"/>
        <v>1.8293457726001696</v>
      </c>
      <c r="P92" s="18"/>
      <c r="Q92" s="23" t="s">
        <v>11</v>
      </c>
      <c r="R92" s="26" t="s">
        <v>30</v>
      </c>
      <c r="S92" s="30">
        <v>30.522941714786999</v>
      </c>
      <c r="T92" s="30">
        <v>22.1932823169935</v>
      </c>
      <c r="U92" s="24">
        <f t="shared" si="6"/>
        <v>8.329659397793499</v>
      </c>
      <c r="V92" s="24">
        <f t="shared" si="11"/>
        <v>3.1082981332589098E-3</v>
      </c>
    </row>
    <row r="93" spans="3:48">
      <c r="C93" s="23" t="s">
        <v>11</v>
      </c>
      <c r="D93" s="26" t="s">
        <v>31</v>
      </c>
      <c r="E93" s="30">
        <v>18.561171678891899</v>
      </c>
      <c r="F93" s="28">
        <v>19.8952653199797</v>
      </c>
      <c r="G93" s="24">
        <f t="shared" si="7"/>
        <v>-1.3340936410878008</v>
      </c>
      <c r="H93" s="24">
        <f t="shared" si="8"/>
        <v>2.5211704196049287</v>
      </c>
      <c r="J93" s="23" t="s">
        <v>11</v>
      </c>
      <c r="K93" s="26" t="s">
        <v>31</v>
      </c>
      <c r="L93" s="29">
        <v>21.355419697677601</v>
      </c>
      <c r="M93" s="28">
        <v>21.172863239753099</v>
      </c>
      <c r="N93" s="24">
        <f t="shared" si="9"/>
        <v>0.18255645792450181</v>
      </c>
      <c r="O93" s="24">
        <f t="shared" si="10"/>
        <v>0.88114023018756005</v>
      </c>
      <c r="Q93" s="23" t="s">
        <v>11</v>
      </c>
      <c r="R93" s="26" t="s">
        <v>31</v>
      </c>
      <c r="S93" s="30">
        <v>19.808295231805801</v>
      </c>
      <c r="T93" s="30">
        <v>21.355857672715299</v>
      </c>
      <c r="U93" s="24">
        <f t="shared" si="6"/>
        <v>-1.5475624409094983</v>
      </c>
      <c r="V93" s="24">
        <f t="shared" si="11"/>
        <v>2.9232281681355823</v>
      </c>
    </row>
    <row r="94" spans="3:48">
      <c r="C94" s="23" t="s">
        <v>11</v>
      </c>
      <c r="D94" s="26" t="s">
        <v>32</v>
      </c>
      <c r="E94" s="30">
        <v>18.999089181384601</v>
      </c>
      <c r="F94" s="28">
        <v>20.1156407900441</v>
      </c>
      <c r="G94" s="24">
        <f t="shared" si="7"/>
        <v>-1.1165516086594991</v>
      </c>
      <c r="H94" s="24">
        <f t="shared" si="8"/>
        <v>2.1682808086870646</v>
      </c>
      <c r="J94" s="23" t="s">
        <v>11</v>
      </c>
      <c r="K94" s="26" t="s">
        <v>32</v>
      </c>
      <c r="L94" s="29">
        <v>20.2709179512924</v>
      </c>
      <c r="M94" s="28">
        <v>20.711323250638301</v>
      </c>
      <c r="N94" s="24">
        <f t="shared" si="9"/>
        <v>-0.44040529934590111</v>
      </c>
      <c r="O94" s="24">
        <f t="shared" si="10"/>
        <v>1.3569854946873001</v>
      </c>
      <c r="Q94" s="23" t="s">
        <v>11</v>
      </c>
      <c r="R94" s="26" t="s">
        <v>32</v>
      </c>
      <c r="S94" s="30">
        <v>20.171692713809399</v>
      </c>
      <c r="T94" s="30">
        <v>21.543447793767299</v>
      </c>
      <c r="U94" s="24">
        <f t="shared" si="6"/>
        <v>-1.3717550799579001</v>
      </c>
      <c r="V94" s="24">
        <f t="shared" si="11"/>
        <v>2.5878519433394676</v>
      </c>
    </row>
    <row r="95" spans="3:48">
      <c r="C95" s="23" t="s">
        <v>11</v>
      </c>
      <c r="D95" s="26" t="s">
        <v>33</v>
      </c>
      <c r="E95" s="30">
        <v>20.471115749906101</v>
      </c>
      <c r="F95" s="28">
        <v>20.011003310800799</v>
      </c>
      <c r="G95" s="24">
        <f t="shared" si="7"/>
        <v>0.46011243910530197</v>
      </c>
      <c r="H95" s="24">
        <f t="shared" si="8"/>
        <v>0.72692960184987176</v>
      </c>
      <c r="J95" s="23" t="s">
        <v>11</v>
      </c>
      <c r="K95" s="26" t="s">
        <v>33</v>
      </c>
      <c r="L95" s="29">
        <v>18.411299237356602</v>
      </c>
      <c r="M95" s="28">
        <v>20.495495222936999</v>
      </c>
      <c r="N95" s="24">
        <f t="shared" si="9"/>
        <v>-2.0841959855803971</v>
      </c>
      <c r="O95" s="24">
        <f t="shared" si="10"/>
        <v>4.2403871377100328</v>
      </c>
      <c r="Q95" s="23" t="s">
        <v>11</v>
      </c>
      <c r="R95" s="26" t="s">
        <v>33</v>
      </c>
      <c r="S95" s="30">
        <v>19.995222915950102</v>
      </c>
      <c r="T95" s="30">
        <v>21.318171864490701</v>
      </c>
      <c r="U95" s="24">
        <f t="shared" si="6"/>
        <v>-1.3229489485405992</v>
      </c>
      <c r="V95" s="24">
        <f t="shared" si="11"/>
        <v>2.5017696306018529</v>
      </c>
    </row>
    <row r="96" spans="3:48">
      <c r="C96" s="23" t="s">
        <v>14</v>
      </c>
      <c r="D96" s="26" t="s">
        <v>34</v>
      </c>
      <c r="E96" s="30">
        <v>20.556162506709001</v>
      </c>
      <c r="F96" s="28">
        <v>19.3278892138208</v>
      </c>
      <c r="G96" s="24">
        <f t="shared" si="7"/>
        <v>1.2282732928882005</v>
      </c>
      <c r="H96" s="24">
        <f t="shared" si="8"/>
        <v>0.42682799457300558</v>
      </c>
      <c r="J96" s="23" t="s">
        <v>14</v>
      </c>
      <c r="K96" s="26" t="s">
        <v>34</v>
      </c>
      <c r="L96" s="29">
        <v>18.556614819028201</v>
      </c>
      <c r="M96" s="28">
        <v>19.305677928002201</v>
      </c>
      <c r="N96" s="24">
        <f t="shared" si="9"/>
        <v>-0.74906310897399919</v>
      </c>
      <c r="O96" s="24">
        <f t="shared" si="10"/>
        <v>1.680701023120404</v>
      </c>
      <c r="Q96" s="23" t="s">
        <v>14</v>
      </c>
      <c r="R96" s="26" t="s">
        <v>34</v>
      </c>
      <c r="S96" s="30">
        <v>21.948214114241001</v>
      </c>
      <c r="T96" s="30">
        <v>22.661813264769801</v>
      </c>
      <c r="U96" s="24">
        <f t="shared" si="6"/>
        <v>-0.71359915052880041</v>
      </c>
      <c r="V96" s="24">
        <f t="shared" si="11"/>
        <v>1.639890119421944</v>
      </c>
    </row>
    <row r="97" spans="3:22">
      <c r="C97" s="23" t="s">
        <v>14</v>
      </c>
      <c r="D97" s="26" t="s">
        <v>35</v>
      </c>
      <c r="E97" s="30">
        <v>19.9359371776372</v>
      </c>
      <c r="F97" s="28">
        <v>18.496460098043901</v>
      </c>
      <c r="G97" s="24">
        <f t="shared" si="7"/>
        <v>1.4394770795932992</v>
      </c>
      <c r="H97" s="24">
        <f t="shared" si="8"/>
        <v>0.36870091973851665</v>
      </c>
      <c r="J97" s="23" t="s">
        <v>14</v>
      </c>
      <c r="K97" s="26" t="s">
        <v>35</v>
      </c>
      <c r="L97" s="29">
        <v>19.819478578806301</v>
      </c>
      <c r="M97" s="28">
        <v>19.4866321983943</v>
      </c>
      <c r="N97" s="24">
        <f t="shared" si="9"/>
        <v>0.33284638041200054</v>
      </c>
      <c r="O97" s="24">
        <f t="shared" si="10"/>
        <v>0.79396846897480566</v>
      </c>
      <c r="Q97" s="23" t="s">
        <v>14</v>
      </c>
      <c r="R97" s="26" t="s">
        <v>35</v>
      </c>
      <c r="S97" s="30">
        <v>19.953066867911801</v>
      </c>
      <c r="T97" s="30">
        <v>21.218820209467101</v>
      </c>
      <c r="U97" s="24">
        <f t="shared" si="6"/>
        <v>-1.2657533415552997</v>
      </c>
      <c r="V97" s="24">
        <f t="shared" si="11"/>
        <v>2.4045273591524969</v>
      </c>
    </row>
    <row r="98" spans="3:22">
      <c r="C98" s="23" t="s">
        <v>14</v>
      </c>
      <c r="D98" s="26" t="s">
        <v>36</v>
      </c>
      <c r="E98" s="30">
        <v>21.5391402295541</v>
      </c>
      <c r="F98" s="28">
        <v>19.109001647897198</v>
      </c>
      <c r="G98" s="24">
        <f t="shared" si="7"/>
        <v>2.4301385816569017</v>
      </c>
      <c r="H98" s="24">
        <f t="shared" si="8"/>
        <v>0.18554762223468119</v>
      </c>
      <c r="J98" s="23" t="s">
        <v>14</v>
      </c>
      <c r="K98" s="26" t="s">
        <v>36</v>
      </c>
      <c r="L98" s="29">
        <v>21.294547128997401</v>
      </c>
      <c r="M98" s="28">
        <v>20.7945408831254</v>
      </c>
      <c r="N98" s="24">
        <f t="shared" si="9"/>
        <v>0.50000624587200093</v>
      </c>
      <c r="O98" s="24">
        <f t="shared" si="10"/>
        <v>0.7071037199097282</v>
      </c>
      <c r="Q98" s="23" t="s">
        <v>14</v>
      </c>
      <c r="R98" s="26" t="s">
        <v>36</v>
      </c>
      <c r="S98" s="30">
        <v>20.275830527347502</v>
      </c>
      <c r="T98" s="30">
        <v>21.607213046564102</v>
      </c>
      <c r="U98" s="24">
        <f t="shared" si="6"/>
        <v>-1.3313825192166</v>
      </c>
      <c r="V98" s="24">
        <f t="shared" si="11"/>
        <v>2.5164370686770785</v>
      </c>
    </row>
    <row r="99" spans="3:22">
      <c r="C99" s="23" t="s">
        <v>14</v>
      </c>
      <c r="D99" s="26" t="s">
        <v>37</v>
      </c>
      <c r="E99" s="30">
        <v>19.614262465761801</v>
      </c>
      <c r="F99" s="28">
        <v>18.358378107915001</v>
      </c>
      <c r="G99" s="24">
        <f t="shared" si="7"/>
        <v>1.2558843578467993</v>
      </c>
      <c r="H99" s="24">
        <f t="shared" si="8"/>
        <v>0.41873680710885913</v>
      </c>
      <c r="J99" s="23" t="s">
        <v>14</v>
      </c>
      <c r="K99" s="26" t="s">
        <v>37</v>
      </c>
      <c r="L99" s="29">
        <v>18.372296850190999</v>
      </c>
      <c r="M99" s="28">
        <v>20.281439258313402</v>
      </c>
      <c r="N99" s="24">
        <f t="shared" si="9"/>
        <v>-1.9091424081224027</v>
      </c>
      <c r="O99" s="24">
        <f t="shared" si="10"/>
        <v>3.7558577108849796</v>
      </c>
      <c r="Q99" s="23" t="s">
        <v>14</v>
      </c>
      <c r="R99" s="26" t="s">
        <v>37</v>
      </c>
      <c r="S99" s="30">
        <v>21.1326887508698</v>
      </c>
      <c r="T99" s="30">
        <v>22.045749651505901</v>
      </c>
      <c r="U99" s="24">
        <f t="shared" si="6"/>
        <v>-0.91306090063610057</v>
      </c>
      <c r="V99" s="24">
        <f t="shared" si="11"/>
        <v>1.8830364162171653</v>
      </c>
    </row>
    <row r="100" spans="3:22">
      <c r="C100" s="23" t="s">
        <v>14</v>
      </c>
      <c r="D100" s="26" t="s">
        <v>38</v>
      </c>
      <c r="E100" s="30">
        <v>24.345931257715801</v>
      </c>
      <c r="F100" s="28">
        <v>23.083333153740799</v>
      </c>
      <c r="G100" s="24">
        <f t="shared" si="7"/>
        <v>1.2625981039750016</v>
      </c>
      <c r="H100" s="24">
        <f t="shared" si="8"/>
        <v>0.41679269464052404</v>
      </c>
      <c r="J100" s="23" t="s">
        <v>14</v>
      </c>
      <c r="K100" s="26" t="s">
        <v>38</v>
      </c>
      <c r="L100" s="29">
        <v>21.207720952521001</v>
      </c>
      <c r="M100" s="28">
        <v>20.092893144985101</v>
      </c>
      <c r="N100" s="24">
        <f t="shared" si="9"/>
        <v>1.1148278075358995</v>
      </c>
      <c r="O100" s="24">
        <f t="shared" si="10"/>
        <v>0.46174626367238941</v>
      </c>
      <c r="Q100" s="23" t="s">
        <v>14</v>
      </c>
      <c r="R100" s="26" t="s">
        <v>38</v>
      </c>
      <c r="S100" s="30">
        <v>20.3090043882553</v>
      </c>
      <c r="T100" s="30">
        <v>21.4744639589324</v>
      </c>
      <c r="U100" s="24">
        <f t="shared" si="6"/>
        <v>-1.1654595706771005</v>
      </c>
      <c r="V100" s="24">
        <f t="shared" si="11"/>
        <v>2.2430465650138798</v>
      </c>
    </row>
    <row r="101" spans="3:22">
      <c r="C101" s="23" t="s">
        <v>11</v>
      </c>
      <c r="D101" s="26" t="s">
        <v>39</v>
      </c>
      <c r="E101" s="30">
        <v>18.706102901896202</v>
      </c>
      <c r="F101" s="28">
        <v>19.404713436792399</v>
      </c>
      <c r="G101" s="24">
        <f t="shared" si="7"/>
        <v>-0.69861053489619707</v>
      </c>
      <c r="H101" s="24">
        <f t="shared" si="8"/>
        <v>1.6229409791206215</v>
      </c>
      <c r="J101" s="23" t="s">
        <v>11</v>
      </c>
      <c r="K101" s="26" t="s">
        <v>39</v>
      </c>
      <c r="L101" s="29">
        <v>20.5440980701425</v>
      </c>
      <c r="M101" s="28">
        <v>19.7763843575453</v>
      </c>
      <c r="N101" s="24">
        <f t="shared" si="9"/>
        <v>0.76771371259719956</v>
      </c>
      <c r="O101" s="24">
        <f t="shared" si="10"/>
        <v>0.587347526878922</v>
      </c>
      <c r="Q101" s="23" t="s">
        <v>11</v>
      </c>
      <c r="R101" s="26" t="s">
        <v>39</v>
      </c>
      <c r="S101" s="30">
        <v>24.847572363615299</v>
      </c>
      <c r="T101" s="30">
        <v>23.417246994528401</v>
      </c>
      <c r="U101" s="24">
        <f t="shared" si="6"/>
        <v>1.4303253690868978</v>
      </c>
      <c r="V101" s="24">
        <f t="shared" si="11"/>
        <v>0.37104720144015668</v>
      </c>
    </row>
    <row r="102" spans="3:22">
      <c r="C102" s="23" t="s">
        <v>11</v>
      </c>
      <c r="D102" s="26" t="s">
        <v>40</v>
      </c>
      <c r="E102" s="30">
        <v>19.1086771844023</v>
      </c>
      <c r="F102" s="28">
        <v>20.3099682656662</v>
      </c>
      <c r="G102" s="24">
        <f t="shared" si="7"/>
        <v>-1.2012910812638999</v>
      </c>
      <c r="H102" s="24">
        <f t="shared" si="8"/>
        <v>2.2994535919869881</v>
      </c>
      <c r="J102" s="23" t="s">
        <v>11</v>
      </c>
      <c r="K102" s="26" t="s">
        <v>40</v>
      </c>
      <c r="L102" s="29">
        <v>20.6453794366778</v>
      </c>
      <c r="M102" s="28">
        <v>20.3299359888385</v>
      </c>
      <c r="N102" s="24">
        <f t="shared" si="9"/>
        <v>0.31544344783930001</v>
      </c>
      <c r="O102" s="24">
        <f t="shared" si="10"/>
        <v>0.80360394532039936</v>
      </c>
      <c r="Q102" s="23" t="s">
        <v>11</v>
      </c>
      <c r="R102" s="26" t="s">
        <v>40</v>
      </c>
      <c r="S102" s="30">
        <v>19.803465527383398</v>
      </c>
      <c r="T102" s="30">
        <v>21.2566323618727</v>
      </c>
      <c r="U102" s="24">
        <f t="shared" si="6"/>
        <v>-1.4531668344893021</v>
      </c>
      <c r="V102" s="24">
        <f t="shared" si="11"/>
        <v>2.7380842422816944</v>
      </c>
    </row>
    <row r="103" spans="3:22">
      <c r="C103" s="23" t="s">
        <v>11</v>
      </c>
      <c r="D103" s="26" t="s">
        <v>41</v>
      </c>
      <c r="E103" s="30">
        <v>18.9801698965017</v>
      </c>
      <c r="F103" s="28">
        <v>20.2858908731668</v>
      </c>
      <c r="G103" s="24">
        <f t="shared" si="7"/>
        <v>-1.3057209766650999</v>
      </c>
      <c r="H103" s="24">
        <f t="shared" si="8"/>
        <v>2.4720723663327067</v>
      </c>
      <c r="J103" s="23" t="s">
        <v>11</v>
      </c>
      <c r="K103" s="26" t="s">
        <v>41</v>
      </c>
      <c r="L103" s="29">
        <v>20.487832444362699</v>
      </c>
      <c r="M103" s="28">
        <v>19.302029787619801</v>
      </c>
      <c r="N103" s="24">
        <f t="shared" si="9"/>
        <v>1.1858026567428972</v>
      </c>
      <c r="O103" s="24">
        <f t="shared" si="10"/>
        <v>0.43957990556555637</v>
      </c>
      <c r="Q103" s="23" t="s">
        <v>11</v>
      </c>
      <c r="R103" s="26" t="s">
        <v>41</v>
      </c>
      <c r="S103" s="30">
        <v>23.0311217547975</v>
      </c>
      <c r="T103" s="30">
        <v>21.350408751849699</v>
      </c>
      <c r="U103" s="24">
        <f t="shared" si="6"/>
        <v>1.680713002947801</v>
      </c>
      <c r="V103" s="24">
        <f t="shared" si="11"/>
        <v>0.31192843910479612</v>
      </c>
    </row>
    <row r="104" spans="3:22">
      <c r="C104" s="23" t="s">
        <v>14</v>
      </c>
      <c r="D104" s="26" t="s">
        <v>42</v>
      </c>
      <c r="E104" s="30">
        <v>20.4403214923272</v>
      </c>
      <c r="F104" s="28">
        <v>20.168576052001999</v>
      </c>
      <c r="G104" s="24">
        <f t="shared" si="7"/>
        <v>0.27174544032520132</v>
      </c>
      <c r="H104" s="24">
        <f t="shared" si="8"/>
        <v>0.82831680272171104</v>
      </c>
      <c r="J104" s="23" t="s">
        <v>14</v>
      </c>
      <c r="K104" s="26" t="s">
        <v>42</v>
      </c>
      <c r="L104" s="29">
        <v>21.596940001323802</v>
      </c>
      <c r="M104" s="28">
        <v>19.0804172816168</v>
      </c>
      <c r="N104" s="24">
        <f t="shared" si="9"/>
        <v>2.5165227197070017</v>
      </c>
      <c r="O104" s="24">
        <f t="shared" si="10"/>
        <v>0.17476367819826261</v>
      </c>
      <c r="Q104" s="23" t="s">
        <v>14</v>
      </c>
      <c r="R104" s="26" t="s">
        <v>42</v>
      </c>
      <c r="S104" s="30">
        <v>26.457521362442201</v>
      </c>
      <c r="T104" s="30">
        <v>21.588320572805799</v>
      </c>
      <c r="U104" s="24">
        <f t="shared" si="6"/>
        <v>4.8692007896364018</v>
      </c>
      <c r="V104" s="24">
        <f t="shared" si="11"/>
        <v>3.4215627360390743E-2</v>
      </c>
    </row>
    <row r="105" spans="3:22">
      <c r="C105" s="23" t="s">
        <v>14</v>
      </c>
      <c r="D105" s="26" t="s">
        <v>43</v>
      </c>
      <c r="E105" s="30">
        <v>21.593380333749199</v>
      </c>
      <c r="F105" s="28">
        <v>18.419411632113299</v>
      </c>
      <c r="G105" s="24">
        <f t="shared" si="7"/>
        <v>3.1739687016358999</v>
      </c>
      <c r="H105" s="24">
        <f t="shared" si="8"/>
        <v>0.11080011611231359</v>
      </c>
      <c r="J105" s="23" t="s">
        <v>14</v>
      </c>
      <c r="K105" s="26" t="s">
        <v>43</v>
      </c>
      <c r="L105" s="29">
        <v>24.151290627201799</v>
      </c>
      <c r="M105" s="28">
        <v>18.876763164268201</v>
      </c>
      <c r="N105" s="24">
        <f t="shared" si="9"/>
        <v>5.2745274629335981</v>
      </c>
      <c r="O105" s="24">
        <f t="shared" si="10"/>
        <v>2.58350330048682E-2</v>
      </c>
      <c r="Q105" s="23" t="s">
        <v>14</v>
      </c>
      <c r="R105" s="26" t="s">
        <v>43</v>
      </c>
      <c r="S105" s="30">
        <v>28.5044715267104</v>
      </c>
      <c r="T105" s="30">
        <v>22.459105531470001</v>
      </c>
      <c r="U105" s="24">
        <f t="shared" si="6"/>
        <v>6.0453659952403989</v>
      </c>
      <c r="V105" s="24">
        <f t="shared" si="11"/>
        <v>1.5141311724633835E-2</v>
      </c>
    </row>
    <row r="106" spans="3:22">
      <c r="C106" s="23" t="s">
        <v>14</v>
      </c>
      <c r="D106" s="26" t="s">
        <v>44</v>
      </c>
      <c r="E106" s="30">
        <v>22.110669490590901</v>
      </c>
      <c r="F106" s="28">
        <v>18.764768110750101</v>
      </c>
      <c r="G106" s="24">
        <f t="shared" si="7"/>
        <v>3.3459013798408002</v>
      </c>
      <c r="H106" s="24">
        <f t="shared" si="8"/>
        <v>9.8352028615440096E-2</v>
      </c>
      <c r="J106" s="23" t="s">
        <v>14</v>
      </c>
      <c r="K106" s="26" t="s">
        <v>44</v>
      </c>
      <c r="L106" s="29">
        <v>21.036502945668499</v>
      </c>
      <c r="M106" s="28">
        <v>18.67963113711</v>
      </c>
      <c r="N106" s="24">
        <f t="shared" si="9"/>
        <v>2.3568718085584983</v>
      </c>
      <c r="O106" s="24">
        <f t="shared" si="10"/>
        <v>0.19521396822306328</v>
      </c>
      <c r="Q106" s="23" t="s">
        <v>14</v>
      </c>
      <c r="R106" s="26" t="s">
        <v>44</v>
      </c>
      <c r="S106" s="30">
        <v>30.834648694790801</v>
      </c>
      <c r="T106" s="30">
        <v>23.7232660532685</v>
      </c>
      <c r="U106" s="24">
        <f t="shared" si="6"/>
        <v>7.1113826415223009</v>
      </c>
      <c r="V106" s="24">
        <f t="shared" si="11"/>
        <v>7.2320349164561384E-3</v>
      </c>
    </row>
    <row r="107" spans="3:22">
      <c r="C107" s="23" t="s">
        <v>14</v>
      </c>
      <c r="D107" s="26" t="s">
        <v>45</v>
      </c>
      <c r="E107" s="30">
        <v>22.011793499926</v>
      </c>
      <c r="F107" s="30">
        <v>19.4604886859697</v>
      </c>
      <c r="G107" s="24">
        <f t="shared" si="7"/>
        <v>2.5513048139562997</v>
      </c>
      <c r="H107" s="24">
        <f t="shared" si="8"/>
        <v>0.17060066625942472</v>
      </c>
      <c r="J107" s="23" t="s">
        <v>14</v>
      </c>
      <c r="K107" s="26" t="s">
        <v>45</v>
      </c>
      <c r="L107" s="29">
        <v>23.065889642563501</v>
      </c>
      <c r="M107" s="30">
        <v>18.421104952608701</v>
      </c>
      <c r="N107" s="24">
        <f t="shared" si="9"/>
        <v>4.6447846899548004</v>
      </c>
      <c r="O107" s="24">
        <f t="shared" si="10"/>
        <v>3.9974264791036142E-2</v>
      </c>
      <c r="Q107" s="23" t="s">
        <v>14</v>
      </c>
      <c r="R107" s="26" t="s">
        <v>45</v>
      </c>
      <c r="S107" s="30">
        <v>26.420414375736499</v>
      </c>
      <c r="T107" s="30">
        <v>22.001904495697101</v>
      </c>
      <c r="U107" s="24">
        <f t="shared" si="6"/>
        <v>4.418509880039398</v>
      </c>
      <c r="V107" s="24">
        <f t="shared" si="11"/>
        <v>4.6762313590190174E-2</v>
      </c>
    </row>
    <row r="108" spans="3:22">
      <c r="C108" s="23" t="s">
        <v>14</v>
      </c>
      <c r="D108" s="26" t="s">
        <v>46</v>
      </c>
      <c r="E108" s="30">
        <v>21.0607171453448</v>
      </c>
      <c r="F108" s="28">
        <v>19.125063986565198</v>
      </c>
      <c r="G108" s="24">
        <f t="shared" si="7"/>
        <v>1.9356531587796013</v>
      </c>
      <c r="H108" s="24">
        <f t="shared" si="8"/>
        <v>0.26140286188612055</v>
      </c>
      <c r="J108" s="23" t="s">
        <v>14</v>
      </c>
      <c r="K108" s="26" t="s">
        <v>46</v>
      </c>
      <c r="L108" s="29">
        <v>19.4593598845135</v>
      </c>
      <c r="M108" s="28">
        <v>18.475703218545299</v>
      </c>
      <c r="N108" s="24">
        <f t="shared" si="9"/>
        <v>0.98365666596820134</v>
      </c>
      <c r="O108" s="24">
        <f t="shared" si="10"/>
        <v>0.50569637224326058</v>
      </c>
      <c r="Q108" s="23" t="s">
        <v>14</v>
      </c>
      <c r="R108" s="26" t="s">
        <v>46</v>
      </c>
      <c r="S108" s="30">
        <v>29.376941637189901</v>
      </c>
      <c r="T108" s="30">
        <v>22.684152975164999</v>
      </c>
      <c r="U108" s="24">
        <f t="shared" si="6"/>
        <v>6.6927886620249026</v>
      </c>
      <c r="V108" s="24">
        <f t="shared" si="11"/>
        <v>9.6665134173586492E-3</v>
      </c>
    </row>
    <row r="109" spans="3:22">
      <c r="C109" s="23" t="s">
        <v>16</v>
      </c>
      <c r="D109" s="26" t="s">
        <v>47</v>
      </c>
      <c r="E109" s="30">
        <v>18.7453860980557</v>
      </c>
      <c r="F109" s="28">
        <v>19.692740610389901</v>
      </c>
      <c r="G109" s="24">
        <f t="shared" si="7"/>
        <v>-0.94735451233420065</v>
      </c>
      <c r="H109" s="24">
        <f t="shared" si="8"/>
        <v>1.9283334051399614</v>
      </c>
      <c r="J109" s="23" t="s">
        <v>16</v>
      </c>
      <c r="K109" s="26" t="s">
        <v>47</v>
      </c>
      <c r="L109" s="29">
        <v>22.1531525678223</v>
      </c>
      <c r="M109" s="28">
        <v>19.297692397631401</v>
      </c>
      <c r="N109" s="24">
        <f t="shared" si="9"/>
        <v>2.8554601701908986</v>
      </c>
      <c r="O109" s="24">
        <f t="shared" si="10"/>
        <v>0.13817225243039902</v>
      </c>
      <c r="Q109" s="23" t="s">
        <v>16</v>
      </c>
      <c r="R109" s="26" t="s">
        <v>47</v>
      </c>
      <c r="S109" s="30">
        <v>22.306038205118401</v>
      </c>
      <c r="T109" s="30">
        <v>20.006378197004501</v>
      </c>
      <c r="U109" s="24">
        <f t="shared" si="6"/>
        <v>2.2996600081139</v>
      </c>
      <c r="V109" s="24">
        <f t="shared" si="11"/>
        <v>0.2031109594752469</v>
      </c>
    </row>
    <row r="110" spans="3:22">
      <c r="C110" s="23" t="s">
        <v>16</v>
      </c>
      <c r="D110" s="26" t="s">
        <v>48</v>
      </c>
      <c r="E110" s="30">
        <v>19.318298113138098</v>
      </c>
      <c r="F110" s="28">
        <v>20.059713637490798</v>
      </c>
      <c r="G110" s="24">
        <f t="shared" si="7"/>
        <v>-0.74141552435269986</v>
      </c>
      <c r="H110" s="24">
        <f t="shared" si="8"/>
        <v>1.6718153639887126</v>
      </c>
      <c r="J110" s="23" t="s">
        <v>16</v>
      </c>
      <c r="K110" s="26" t="s">
        <v>48</v>
      </c>
      <c r="L110" s="29">
        <v>20.639620952843501</v>
      </c>
      <c r="M110" s="28">
        <v>19.311338044667298</v>
      </c>
      <c r="N110" s="24">
        <f t="shared" si="9"/>
        <v>1.3282829081762024</v>
      </c>
      <c r="O110" s="24">
        <f t="shared" si="10"/>
        <v>0.3982419464324477</v>
      </c>
      <c r="Q110" s="23" t="s">
        <v>16</v>
      </c>
      <c r="R110" s="26" t="s">
        <v>48</v>
      </c>
      <c r="S110" s="30">
        <v>25.728728838188299</v>
      </c>
      <c r="T110" s="30">
        <v>21.337217436899401</v>
      </c>
      <c r="U110" s="24">
        <f t="shared" si="6"/>
        <v>4.3915114012888985</v>
      </c>
      <c r="V110" s="24">
        <f t="shared" si="11"/>
        <v>4.7645659410492668E-2</v>
      </c>
    </row>
    <row r="111" spans="3:22">
      <c r="C111" s="23" t="s">
        <v>16</v>
      </c>
      <c r="D111" s="26" t="s">
        <v>49</v>
      </c>
      <c r="E111" s="30">
        <v>18.758594780128199</v>
      </c>
      <c r="F111" s="28">
        <v>19.879384439247399</v>
      </c>
      <c r="G111" s="24">
        <f t="shared" si="7"/>
        <v>-1.1207896591192004</v>
      </c>
      <c r="H111" s="24">
        <f t="shared" si="8"/>
        <v>2.174659699325399</v>
      </c>
      <c r="J111" s="23" t="s">
        <v>16</v>
      </c>
      <c r="K111" s="26" t="s">
        <v>49</v>
      </c>
      <c r="L111" s="29">
        <v>21.0317379039111</v>
      </c>
      <c r="M111" s="28">
        <v>19.477845480901301</v>
      </c>
      <c r="N111" s="24">
        <f t="shared" si="9"/>
        <v>1.553892423009799</v>
      </c>
      <c r="O111" s="24">
        <f t="shared" si="10"/>
        <v>0.34058990437422154</v>
      </c>
      <c r="Q111" s="23" t="s">
        <v>16</v>
      </c>
      <c r="R111" s="26" t="s">
        <v>49</v>
      </c>
      <c r="S111" s="30">
        <v>24.049896030561499</v>
      </c>
      <c r="T111" s="30">
        <v>20.895060352536401</v>
      </c>
      <c r="U111" s="24">
        <f t="shared" si="6"/>
        <v>3.1548356780250977</v>
      </c>
      <c r="V111" s="24">
        <f t="shared" si="11"/>
        <v>0.11227933442133944</v>
      </c>
    </row>
    <row r="112" spans="3:22">
      <c r="C112" s="23" t="s">
        <v>11</v>
      </c>
      <c r="D112" s="26" t="s">
        <v>50</v>
      </c>
      <c r="E112" s="30">
        <v>19.486986705533599</v>
      </c>
      <c r="F112" s="28">
        <v>19.147737260348901</v>
      </c>
      <c r="G112" s="24">
        <f t="shared" si="7"/>
        <v>0.33924944518469857</v>
      </c>
      <c r="H112" s="24">
        <f t="shared" si="8"/>
        <v>0.79045243380217467</v>
      </c>
      <c r="J112" s="23" t="s">
        <v>11</v>
      </c>
      <c r="K112" s="26" t="s">
        <v>50</v>
      </c>
      <c r="L112" s="29">
        <v>18.627669818312601</v>
      </c>
      <c r="M112" s="28">
        <v>19.4916264137672</v>
      </c>
      <c r="N112" s="24">
        <f t="shared" si="9"/>
        <v>-0.86395659545459935</v>
      </c>
      <c r="O112" s="24">
        <f t="shared" si="10"/>
        <v>1.8200228906057632</v>
      </c>
      <c r="Q112" s="23" t="s">
        <v>11</v>
      </c>
      <c r="R112" s="26" t="s">
        <v>50</v>
      </c>
      <c r="S112" s="30">
        <v>20.0978625738631</v>
      </c>
      <c r="T112" s="30">
        <v>20.784567852758499</v>
      </c>
      <c r="U112" s="24">
        <f t="shared" si="6"/>
        <v>-0.68670527889539912</v>
      </c>
      <c r="V112" s="24">
        <f t="shared" si="11"/>
        <v>1.6096034236529306</v>
      </c>
    </row>
    <row r="113" spans="3:22">
      <c r="C113" s="23" t="s">
        <v>11</v>
      </c>
      <c r="D113" s="26" t="s">
        <v>51</v>
      </c>
      <c r="E113" s="30">
        <v>19.042605821653002</v>
      </c>
      <c r="F113" s="28">
        <v>19.095881100876099</v>
      </c>
      <c r="G113" s="24">
        <f t="shared" si="7"/>
        <v>-5.3275279223097272E-2</v>
      </c>
      <c r="H113" s="24">
        <f t="shared" si="8"/>
        <v>1.0376179045307294</v>
      </c>
      <c r="J113" s="23" t="s">
        <v>11</v>
      </c>
      <c r="K113" s="26" t="s">
        <v>51</v>
      </c>
      <c r="L113" s="29">
        <v>19.104960114025499</v>
      </c>
      <c r="M113" s="28">
        <v>19.417986921611799</v>
      </c>
      <c r="N113" s="24">
        <f t="shared" si="9"/>
        <v>-0.31302680758630075</v>
      </c>
      <c r="O113" s="24">
        <f t="shared" si="10"/>
        <v>1.2423113657063991</v>
      </c>
      <c r="Q113" s="23" t="s">
        <v>11</v>
      </c>
      <c r="R113" s="26" t="s">
        <v>51</v>
      </c>
      <c r="S113" s="30">
        <v>19.770793453649802</v>
      </c>
      <c r="T113" s="30">
        <v>21.1185785509116</v>
      </c>
      <c r="U113" s="24">
        <f t="shared" si="6"/>
        <v>-1.3477850972617986</v>
      </c>
      <c r="V113" s="24">
        <f t="shared" si="11"/>
        <v>2.5452107096927636</v>
      </c>
    </row>
    <row r="114" spans="3:22">
      <c r="C114" s="23" t="s">
        <v>11</v>
      </c>
      <c r="D114" s="26" t="s">
        <v>52</v>
      </c>
      <c r="E114" s="30">
        <v>20.929375575041998</v>
      </c>
      <c r="F114" s="28">
        <v>18.484709866825298</v>
      </c>
      <c r="G114" s="24">
        <f t="shared" si="7"/>
        <v>2.4446657082167</v>
      </c>
      <c r="H114" s="24">
        <f t="shared" si="8"/>
        <v>0.18368863734894847</v>
      </c>
      <c r="J114" s="23" t="s">
        <v>11</v>
      </c>
      <c r="K114" s="26" t="s">
        <v>52</v>
      </c>
      <c r="L114" s="29">
        <v>20.453882992405699</v>
      </c>
      <c r="M114" s="28">
        <v>19.378788504098999</v>
      </c>
      <c r="N114" s="24">
        <f t="shared" si="9"/>
        <v>1.0750944883067</v>
      </c>
      <c r="O114" s="24">
        <f t="shared" si="10"/>
        <v>0.47463997324284624</v>
      </c>
      <c r="Q114" s="23" t="s">
        <v>11</v>
      </c>
      <c r="R114" s="26" t="s">
        <v>52</v>
      </c>
      <c r="S114" s="30">
        <v>20.2685819326529</v>
      </c>
      <c r="T114" s="30">
        <v>20.459646605170001</v>
      </c>
      <c r="U114" s="24">
        <f t="shared" si="6"/>
        <v>-0.19106467251710058</v>
      </c>
      <c r="V114" s="24">
        <f t="shared" si="11"/>
        <v>1.1416058814006138</v>
      </c>
    </row>
    <row r="115" spans="3:22">
      <c r="C115" s="23" t="s">
        <v>14</v>
      </c>
      <c r="D115" s="26" t="s">
        <v>53</v>
      </c>
      <c r="E115" s="30">
        <v>23.183262827802601</v>
      </c>
      <c r="F115" s="30">
        <v>19.4611739864472</v>
      </c>
      <c r="G115" s="24">
        <f t="shared" si="7"/>
        <v>3.7220888413554007</v>
      </c>
      <c r="H115" s="24">
        <f t="shared" si="8"/>
        <v>7.5777384666098735E-2</v>
      </c>
      <c r="J115" s="23" t="s">
        <v>14</v>
      </c>
      <c r="K115" s="26" t="s">
        <v>53</v>
      </c>
      <c r="L115" s="29">
        <v>20.2133098274122</v>
      </c>
      <c r="M115" s="30">
        <v>19.1760068022014</v>
      </c>
      <c r="N115" s="24">
        <f t="shared" si="9"/>
        <v>1.0373030252108002</v>
      </c>
      <c r="O115" s="24">
        <f t="shared" si="10"/>
        <v>0.48723746481853253</v>
      </c>
      <c r="Q115" s="23" t="s">
        <v>14</v>
      </c>
      <c r="R115" s="26" t="s">
        <v>53</v>
      </c>
      <c r="S115" s="30">
        <v>29.2085252110654</v>
      </c>
      <c r="T115" s="30">
        <v>25.254381600863901</v>
      </c>
      <c r="U115" s="24">
        <f t="shared" si="6"/>
        <v>3.9541436102014984</v>
      </c>
      <c r="V115" s="24">
        <f t="shared" si="11"/>
        <v>6.4518485784006485E-2</v>
      </c>
    </row>
    <row r="116" spans="3:22">
      <c r="C116" s="23" t="s">
        <v>14</v>
      </c>
      <c r="D116" s="26" t="s">
        <v>54</v>
      </c>
      <c r="E116" s="30">
        <v>23.696356753247201</v>
      </c>
      <c r="F116" s="28">
        <v>21.836249926844499</v>
      </c>
      <c r="G116" s="24">
        <f t="shared" si="7"/>
        <v>1.8601068264027028</v>
      </c>
      <c r="H116" s="24">
        <f t="shared" si="8"/>
        <v>0.27545588169212543</v>
      </c>
      <c r="J116" s="23" t="s">
        <v>14</v>
      </c>
      <c r="K116" s="26" t="s">
        <v>54</v>
      </c>
      <c r="L116" s="29">
        <v>20.877375212645699</v>
      </c>
      <c r="M116" s="28">
        <v>18.707259948921699</v>
      </c>
      <c r="N116" s="24">
        <f t="shared" si="9"/>
        <v>2.170115263724</v>
      </c>
      <c r="O116" s="24">
        <f t="shared" si="10"/>
        <v>0.22219291754036335</v>
      </c>
      <c r="Q116" s="23" t="s">
        <v>14</v>
      </c>
      <c r="R116" s="26" t="s">
        <v>54</v>
      </c>
      <c r="S116" s="30">
        <v>22.852991391510201</v>
      </c>
      <c r="T116" s="30">
        <v>19.520708679654899</v>
      </c>
      <c r="U116" s="24">
        <f t="shared" si="6"/>
        <v>3.3322827118553029</v>
      </c>
      <c r="V116" s="24">
        <f t="shared" si="11"/>
        <v>9.928484215603714E-2</v>
      </c>
    </row>
    <row r="117" spans="3:22">
      <c r="C117" s="23" t="s">
        <v>14</v>
      </c>
      <c r="D117" s="26" t="s">
        <v>55</v>
      </c>
      <c r="E117" s="30">
        <v>22.716991081494701</v>
      </c>
      <c r="F117" s="28">
        <v>18.869562840958601</v>
      </c>
      <c r="G117" s="24">
        <f t="shared" si="7"/>
        <v>3.8474282405361002</v>
      </c>
      <c r="H117" s="24">
        <f t="shared" si="8"/>
        <v>6.9471822704343891E-2</v>
      </c>
      <c r="J117" s="23" t="s">
        <v>14</v>
      </c>
      <c r="K117" s="26" t="s">
        <v>55</v>
      </c>
      <c r="L117" s="29">
        <v>23.033839824893501</v>
      </c>
      <c r="M117" s="28">
        <v>19.171013146215799</v>
      </c>
      <c r="N117" s="24">
        <f t="shared" si="9"/>
        <v>3.8628266786777026</v>
      </c>
      <c r="O117" s="24">
        <f t="shared" si="10"/>
        <v>6.8734266377496647E-2</v>
      </c>
      <c r="Q117" s="23" t="s">
        <v>14</v>
      </c>
      <c r="R117" s="26" t="s">
        <v>55</v>
      </c>
      <c r="S117" s="30">
        <v>29.8636955824193</v>
      </c>
      <c r="T117" s="30">
        <v>21.0232590642727</v>
      </c>
      <c r="U117" s="24">
        <f t="shared" si="6"/>
        <v>8.8404365181465998</v>
      </c>
      <c r="V117" s="24">
        <f t="shared" si="11"/>
        <v>2.1815412698505498E-3</v>
      </c>
    </row>
    <row r="118" spans="3:22">
      <c r="C118" s="23" t="s">
        <v>14</v>
      </c>
      <c r="D118" s="26" t="s">
        <v>56</v>
      </c>
      <c r="E118" s="30">
        <v>22.9990852344995</v>
      </c>
      <c r="F118" s="28">
        <v>19.202771402334101</v>
      </c>
      <c r="G118" s="24">
        <f t="shared" si="7"/>
        <v>3.7963138321653993</v>
      </c>
      <c r="H118" s="24">
        <f t="shared" si="8"/>
        <v>7.1977318582250885E-2</v>
      </c>
      <c r="J118" s="23" t="s">
        <v>14</v>
      </c>
      <c r="K118" s="26" t="s">
        <v>56</v>
      </c>
      <c r="L118" s="29">
        <v>22.076362007865299</v>
      </c>
      <c r="M118" s="28">
        <v>19.426579990834501</v>
      </c>
      <c r="N118" s="24">
        <f t="shared" si="9"/>
        <v>2.6497820170307982</v>
      </c>
      <c r="O118" s="24">
        <f t="shared" si="10"/>
        <v>0.15934415258621601</v>
      </c>
      <c r="Q118" s="23" t="s">
        <v>14</v>
      </c>
      <c r="R118" s="26" t="s">
        <v>56</v>
      </c>
      <c r="S118" s="30">
        <v>26.351703888088998</v>
      </c>
      <c r="T118" s="30">
        <v>22.0588358400544</v>
      </c>
      <c r="U118" s="24">
        <f t="shared" si="6"/>
        <v>4.2928680480345989</v>
      </c>
      <c r="V118" s="24">
        <f t="shared" si="11"/>
        <v>5.1017356327268421E-2</v>
      </c>
    </row>
    <row r="119" spans="3:22">
      <c r="C119" s="23" t="s">
        <v>14</v>
      </c>
      <c r="D119" s="26" t="s">
        <v>57</v>
      </c>
      <c r="E119" s="30">
        <v>25.199403906850002</v>
      </c>
      <c r="F119" s="30">
        <v>19.0798094027034</v>
      </c>
      <c r="G119" s="24">
        <f t="shared" si="7"/>
        <v>6.1195945041466011</v>
      </c>
      <c r="H119" s="24">
        <f t="shared" si="8"/>
        <v>1.4381973790015139E-2</v>
      </c>
      <c r="J119" s="23" t="s">
        <v>14</v>
      </c>
      <c r="K119" s="26" t="s">
        <v>57</v>
      </c>
      <c r="L119" s="29">
        <v>22.8598800283592</v>
      </c>
      <c r="M119" s="30">
        <v>20.244748505390501</v>
      </c>
      <c r="N119" s="24">
        <f t="shared" si="9"/>
        <v>2.6151315229686993</v>
      </c>
      <c r="O119" s="24">
        <f t="shared" si="10"/>
        <v>0.16321759301270997</v>
      </c>
      <c r="Q119" s="23" t="s">
        <v>14</v>
      </c>
      <c r="R119" s="26" t="s">
        <v>57</v>
      </c>
      <c r="S119" s="30">
        <v>25.239604979628002</v>
      </c>
      <c r="T119" s="30">
        <v>20.695047729617801</v>
      </c>
      <c r="U119" s="24">
        <f t="shared" si="6"/>
        <v>4.5445572500102003</v>
      </c>
      <c r="V119" s="24">
        <f t="shared" si="11"/>
        <v>4.2850110947385889E-2</v>
      </c>
    </row>
    <row r="120" spans="3:22">
      <c r="C120" s="23" t="s">
        <v>16</v>
      </c>
      <c r="D120" s="26" t="s">
        <v>58</v>
      </c>
      <c r="E120" s="30">
        <v>19.1309563767221</v>
      </c>
      <c r="F120" s="28">
        <v>19.316566345531399</v>
      </c>
      <c r="G120" s="24">
        <f t="shared" si="7"/>
        <v>-0.18560996880929892</v>
      </c>
      <c r="H120" s="24">
        <f t="shared" si="8"/>
        <v>1.1372977189830513</v>
      </c>
      <c r="J120" s="23" t="s">
        <v>16</v>
      </c>
      <c r="K120" s="26" t="s">
        <v>58</v>
      </c>
      <c r="L120" s="29">
        <v>17.967928037683901</v>
      </c>
      <c r="M120" s="28">
        <v>19.283146262984999</v>
      </c>
      <c r="N120" s="24">
        <f t="shared" si="9"/>
        <v>-1.3152182253010984</v>
      </c>
      <c r="O120" s="24">
        <f t="shared" si="10"/>
        <v>2.4883996790705343</v>
      </c>
      <c r="Q120" s="23" t="s">
        <v>16</v>
      </c>
      <c r="R120" s="26" t="s">
        <v>58</v>
      </c>
      <c r="S120" s="30">
        <v>24.238964336436201</v>
      </c>
      <c r="T120" s="30">
        <v>21.3815607479054</v>
      </c>
      <c r="U120" s="24">
        <f t="shared" si="6"/>
        <v>2.8574035885308007</v>
      </c>
      <c r="V120" s="24">
        <f t="shared" si="11"/>
        <v>0.13798624935950382</v>
      </c>
    </row>
    <row r="121" spans="3:22">
      <c r="C121" s="23" t="s">
        <v>16</v>
      </c>
      <c r="D121" s="26" t="s">
        <v>59</v>
      </c>
      <c r="E121" s="30">
        <v>19.317674404662402</v>
      </c>
      <c r="F121" s="28">
        <v>19.210986384099201</v>
      </c>
      <c r="G121" s="24">
        <f t="shared" si="7"/>
        <v>0.10668802056320104</v>
      </c>
      <c r="H121" s="24">
        <f t="shared" si="8"/>
        <v>0.92871766362152619</v>
      </c>
      <c r="J121" s="23" t="s">
        <v>16</v>
      </c>
      <c r="K121" s="26" t="s">
        <v>59</v>
      </c>
      <c r="L121" s="29">
        <v>23.930584873887401</v>
      </c>
      <c r="M121" s="28">
        <v>21.112345097130799</v>
      </c>
      <c r="N121" s="24">
        <f t="shared" si="9"/>
        <v>2.8182397767566023</v>
      </c>
      <c r="O121" s="24">
        <f t="shared" si="10"/>
        <v>0.14178336918008128</v>
      </c>
      <c r="Q121" s="23" t="s">
        <v>16</v>
      </c>
      <c r="R121" s="26" t="s">
        <v>59</v>
      </c>
      <c r="S121" s="30">
        <v>23.261631723984099</v>
      </c>
      <c r="T121" s="30">
        <v>20.656847350589899</v>
      </c>
      <c r="U121" s="24">
        <f t="shared" si="6"/>
        <v>2.6047843733941995</v>
      </c>
      <c r="V121" s="24">
        <f t="shared" si="11"/>
        <v>0.16439241343978722</v>
      </c>
    </row>
    <row r="122" spans="3:22">
      <c r="C122" s="23" t="s">
        <v>16</v>
      </c>
      <c r="D122" s="26" t="s">
        <v>60</v>
      </c>
      <c r="E122" s="30">
        <v>19.647969755735399</v>
      </c>
      <c r="F122" s="28">
        <v>19.509654412297799</v>
      </c>
      <c r="G122" s="24">
        <f t="shared" si="7"/>
        <v>0.13831534343760055</v>
      </c>
      <c r="H122" s="24">
        <f t="shared" si="8"/>
        <v>0.90857949796749826</v>
      </c>
      <c r="J122" s="23" t="s">
        <v>16</v>
      </c>
      <c r="K122" s="26" t="s">
        <v>60</v>
      </c>
      <c r="L122" s="29">
        <v>24.675448153400801</v>
      </c>
      <c r="M122" s="28">
        <v>23.187809787502701</v>
      </c>
      <c r="N122" s="24">
        <f t="shared" si="9"/>
        <v>1.4876383658980998</v>
      </c>
      <c r="O122" s="24">
        <f t="shared" si="10"/>
        <v>0.35659580446094097</v>
      </c>
      <c r="Q122" s="23" t="s">
        <v>16</v>
      </c>
      <c r="R122" s="26" t="s">
        <v>60</v>
      </c>
      <c r="S122" s="30">
        <v>22.113517553969299</v>
      </c>
      <c r="T122" s="30">
        <v>20.845204662908301</v>
      </c>
      <c r="U122" s="24">
        <f t="shared" si="6"/>
        <v>1.2683128910609973</v>
      </c>
      <c r="V122" s="24">
        <f t="shared" si="11"/>
        <v>0.41514496582503163</v>
      </c>
    </row>
    <row r="124" spans="3:22">
      <c r="C124" s="1" t="s">
        <v>70</v>
      </c>
      <c r="D124" s="31"/>
      <c r="E124" s="21" t="s">
        <v>62</v>
      </c>
      <c r="F124" s="32" t="s">
        <v>24</v>
      </c>
      <c r="G124" s="32" t="s">
        <v>25</v>
      </c>
      <c r="H124" s="32" t="s">
        <v>26</v>
      </c>
      <c r="I124" s="32" t="s">
        <v>27</v>
      </c>
    </row>
    <row r="125" spans="3:22">
      <c r="C125" s="18"/>
      <c r="D125" s="134" t="s">
        <v>11</v>
      </c>
      <c r="E125" s="135" t="s">
        <v>19</v>
      </c>
      <c r="F125" s="24">
        <f>H90</f>
        <v>0.77658398581023247</v>
      </c>
      <c r="G125" s="33">
        <f>H93</f>
        <v>2.5211704196049287</v>
      </c>
      <c r="H125" s="33">
        <f>H101</f>
        <v>1.6229409791206215</v>
      </c>
      <c r="I125" s="33">
        <f>H112</f>
        <v>0.79045243380217467</v>
      </c>
    </row>
    <row r="126" spans="3:22">
      <c r="C126" s="18"/>
      <c r="D126" s="134"/>
      <c r="E126" s="135"/>
      <c r="F126" s="24">
        <f>H91</f>
        <v>1.5646048896576696</v>
      </c>
      <c r="G126" s="33">
        <f>H94</f>
        <v>2.1682808086870646</v>
      </c>
      <c r="H126" s="33">
        <f>H102</f>
        <v>2.2994535919869881</v>
      </c>
      <c r="I126" s="33">
        <f>H113</f>
        <v>1.0376179045307294</v>
      </c>
    </row>
    <row r="127" spans="3:22">
      <c r="C127" s="18"/>
      <c r="D127" s="134"/>
      <c r="E127" s="135"/>
      <c r="F127" s="24">
        <f>H92</f>
        <v>1.0887017208806289</v>
      </c>
      <c r="G127" s="33">
        <f>H95</f>
        <v>0.72692960184987176</v>
      </c>
      <c r="H127" s="33">
        <f>H103</f>
        <v>2.4720723663327067</v>
      </c>
      <c r="I127" s="33">
        <f>H114</f>
        <v>0.18368863734894847</v>
      </c>
    </row>
    <row r="128" spans="3:22">
      <c r="C128" s="18"/>
      <c r="D128" s="134"/>
      <c r="E128" s="18"/>
      <c r="F128" s="33"/>
      <c r="G128" s="33"/>
      <c r="H128" s="33"/>
      <c r="I128" s="33"/>
    </row>
    <row r="129" spans="3:9">
      <c r="C129" s="18"/>
      <c r="D129" s="134"/>
      <c r="E129" s="18"/>
      <c r="F129" s="33"/>
      <c r="G129" s="33"/>
      <c r="H129" s="33"/>
      <c r="I129" s="33"/>
    </row>
    <row r="130" spans="3:9">
      <c r="C130" s="18"/>
      <c r="D130" s="134"/>
      <c r="E130" s="135" t="s">
        <v>20</v>
      </c>
      <c r="F130" s="24">
        <f>O90</f>
        <v>0.84148085232292347</v>
      </c>
      <c r="G130" s="33">
        <f>O93</f>
        <v>0.88114023018756005</v>
      </c>
      <c r="H130" s="33">
        <f>O101</f>
        <v>0.587347526878922</v>
      </c>
      <c r="I130" s="33">
        <f>O112</f>
        <v>1.8200228906057632</v>
      </c>
    </row>
    <row r="131" spans="3:9">
      <c r="C131" s="18"/>
      <c r="D131" s="134"/>
      <c r="E131" s="135"/>
      <c r="F131" s="24">
        <f>O91</f>
        <v>1.1740466489261061</v>
      </c>
      <c r="G131" s="33">
        <f>O94</f>
        <v>1.3569854946873001</v>
      </c>
      <c r="H131" s="33">
        <f>O102</f>
        <v>0.80360394532039936</v>
      </c>
      <c r="I131" s="33">
        <f>O113</f>
        <v>1.2423113657063991</v>
      </c>
    </row>
    <row r="132" spans="3:9">
      <c r="C132" s="18"/>
      <c r="D132" s="134"/>
      <c r="E132" s="135"/>
      <c r="F132" s="24">
        <f>O92</f>
        <v>1.8293457726001696</v>
      </c>
      <c r="G132" s="33">
        <f>O95</f>
        <v>4.2403871377100328</v>
      </c>
      <c r="H132" s="33">
        <f>O103</f>
        <v>0.43957990556555637</v>
      </c>
      <c r="I132" s="33">
        <f>O114</f>
        <v>0.47463997324284624</v>
      </c>
    </row>
    <row r="133" spans="3:9">
      <c r="C133" s="18"/>
      <c r="D133" s="134"/>
      <c r="E133" s="18"/>
      <c r="F133" s="33"/>
      <c r="G133" s="33"/>
      <c r="H133" s="33"/>
      <c r="I133" s="33"/>
    </row>
    <row r="134" spans="3:9">
      <c r="C134" s="18"/>
      <c r="D134" s="134"/>
      <c r="E134" s="18"/>
      <c r="F134" s="33"/>
      <c r="G134" s="33"/>
      <c r="H134" s="33"/>
      <c r="I134" s="33"/>
    </row>
    <row r="135" spans="3:9">
      <c r="C135" s="18"/>
      <c r="D135" s="134"/>
      <c r="E135" s="135" t="s">
        <v>21</v>
      </c>
      <c r="F135" s="24">
        <f>V90</f>
        <v>0.15336255597866363</v>
      </c>
      <c r="G135" s="33">
        <f>V93</f>
        <v>2.9232281681355823</v>
      </c>
      <c r="H135" s="33">
        <f>V101</f>
        <v>0.37104720144015668</v>
      </c>
      <c r="I135" s="33">
        <f>V112</f>
        <v>1.6096034236529306</v>
      </c>
    </row>
    <row r="136" spans="3:9">
      <c r="C136" s="18"/>
      <c r="D136" s="134"/>
      <c r="E136" s="135"/>
      <c r="F136" s="24">
        <f>V91</f>
        <v>2.0652765399604298E-2</v>
      </c>
      <c r="G136" s="33">
        <f>V94</f>
        <v>2.5878519433394676</v>
      </c>
      <c r="H136" s="33">
        <f>V102</f>
        <v>2.7380842422816944</v>
      </c>
      <c r="I136" s="33">
        <f>V113</f>
        <v>2.5452107096927636</v>
      </c>
    </row>
    <row r="137" spans="3:9">
      <c r="C137" s="18"/>
      <c r="D137" s="134"/>
      <c r="E137" s="135"/>
      <c r="F137" s="24">
        <f>V92</f>
        <v>3.1082981332589098E-3</v>
      </c>
      <c r="G137" s="33">
        <f>V95</f>
        <v>2.5017696306018529</v>
      </c>
      <c r="H137" s="33">
        <f>V103</f>
        <v>0.31192843910479612</v>
      </c>
      <c r="I137" s="33">
        <f>V114</f>
        <v>1.1416058814006138</v>
      </c>
    </row>
    <row r="138" spans="3:9">
      <c r="C138" s="18"/>
      <c r="D138" s="134"/>
      <c r="E138" s="18"/>
      <c r="F138" s="33"/>
      <c r="G138" s="33"/>
      <c r="H138" s="33"/>
      <c r="I138" s="33"/>
    </row>
    <row r="139" spans="3:9">
      <c r="C139" s="18"/>
      <c r="D139" s="134"/>
      <c r="E139" s="18"/>
      <c r="F139" s="33"/>
      <c r="G139" s="33"/>
      <c r="H139" s="33"/>
      <c r="I139" s="33"/>
    </row>
    <row r="140" spans="3:9">
      <c r="C140" s="18"/>
      <c r="D140" s="134" t="s">
        <v>16</v>
      </c>
      <c r="E140" s="135" t="s">
        <v>19</v>
      </c>
      <c r="F140" s="33"/>
      <c r="G140" s="33"/>
      <c r="H140" s="33">
        <f>H109</f>
        <v>1.9283334051399614</v>
      </c>
      <c r="I140" s="33">
        <f>H120</f>
        <v>1.1372977189830513</v>
      </c>
    </row>
    <row r="141" spans="3:9">
      <c r="C141" s="18"/>
      <c r="D141" s="134"/>
      <c r="E141" s="135"/>
      <c r="F141" s="33"/>
      <c r="G141" s="33"/>
      <c r="H141" s="33">
        <f>H110</f>
        <v>1.6718153639887126</v>
      </c>
      <c r="I141" s="33">
        <f>H121</f>
        <v>0.92871766362152619</v>
      </c>
    </row>
    <row r="142" spans="3:9">
      <c r="C142" s="18"/>
      <c r="D142" s="134"/>
      <c r="E142" s="135"/>
      <c r="F142" s="33"/>
      <c r="G142" s="33"/>
      <c r="H142" s="33">
        <f>H111</f>
        <v>2.174659699325399</v>
      </c>
      <c r="I142" s="33">
        <f>H122</f>
        <v>0.90857949796749826</v>
      </c>
    </row>
    <row r="143" spans="3:9">
      <c r="C143" s="18"/>
      <c r="D143" s="134"/>
      <c r="E143" s="18"/>
      <c r="F143" s="33"/>
      <c r="G143" s="33"/>
      <c r="H143" s="33"/>
      <c r="I143" s="33"/>
    </row>
    <row r="144" spans="3:9">
      <c r="C144" s="18"/>
      <c r="D144" s="134"/>
      <c r="E144" s="18"/>
      <c r="F144" s="33"/>
      <c r="G144" s="33"/>
      <c r="H144" s="33"/>
      <c r="I144" s="33"/>
    </row>
    <row r="145" spans="3:9">
      <c r="C145" s="18"/>
      <c r="D145" s="134"/>
      <c r="E145" s="135" t="s">
        <v>20</v>
      </c>
      <c r="F145" s="33"/>
      <c r="G145" s="33"/>
      <c r="H145" s="33">
        <f>O109</f>
        <v>0.13817225243039902</v>
      </c>
      <c r="I145" s="33">
        <f>O120</f>
        <v>2.4883996790705343</v>
      </c>
    </row>
    <row r="146" spans="3:9">
      <c r="C146" s="18"/>
      <c r="D146" s="134"/>
      <c r="E146" s="135"/>
      <c r="F146" s="33"/>
      <c r="G146" s="33"/>
      <c r="H146" s="33">
        <f>O110</f>
        <v>0.3982419464324477</v>
      </c>
      <c r="I146" s="33">
        <f>O121</f>
        <v>0.14178336918008128</v>
      </c>
    </row>
    <row r="147" spans="3:9">
      <c r="C147" s="18"/>
      <c r="D147" s="134"/>
      <c r="E147" s="135"/>
      <c r="F147" s="33"/>
      <c r="G147" s="33"/>
      <c r="H147" s="33">
        <f>O111</f>
        <v>0.34058990437422154</v>
      </c>
      <c r="I147" s="33">
        <f>O122</f>
        <v>0.35659580446094097</v>
      </c>
    </row>
    <row r="148" spans="3:9">
      <c r="C148" s="18"/>
      <c r="D148" s="134"/>
      <c r="E148" s="18"/>
      <c r="F148" s="33"/>
      <c r="G148" s="33"/>
      <c r="H148" s="33"/>
      <c r="I148" s="33"/>
    </row>
    <row r="149" spans="3:9">
      <c r="C149" s="18"/>
      <c r="D149" s="134"/>
      <c r="E149" s="18"/>
      <c r="F149" s="33"/>
      <c r="G149" s="33"/>
      <c r="H149" s="33"/>
      <c r="I149" s="33"/>
    </row>
    <row r="150" spans="3:9">
      <c r="C150" s="18"/>
      <c r="D150" s="134"/>
      <c r="E150" s="135" t="s">
        <v>21</v>
      </c>
      <c r="F150" s="33"/>
      <c r="G150" s="33"/>
      <c r="H150" s="33">
        <f>V109</f>
        <v>0.2031109594752469</v>
      </c>
      <c r="I150" s="33">
        <f>V120</f>
        <v>0.13798624935950382</v>
      </c>
    </row>
    <row r="151" spans="3:9">
      <c r="C151" s="18"/>
      <c r="D151" s="134"/>
      <c r="E151" s="135"/>
      <c r="F151" s="33"/>
      <c r="G151" s="33"/>
      <c r="H151" s="33">
        <f>V110</f>
        <v>4.7645659410492668E-2</v>
      </c>
      <c r="I151" s="33">
        <f>V121</f>
        <v>0.16439241343978722</v>
      </c>
    </row>
    <row r="152" spans="3:9">
      <c r="C152" s="18"/>
      <c r="D152" s="134"/>
      <c r="E152" s="135"/>
      <c r="F152" s="33"/>
      <c r="G152" s="33"/>
      <c r="H152" s="33">
        <f>V111</f>
        <v>0.11227933442133944</v>
      </c>
      <c r="I152" s="33">
        <f>V122</f>
        <v>0.41514496582503163</v>
      </c>
    </row>
    <row r="153" spans="3:9">
      <c r="C153" s="18"/>
      <c r="D153" s="134"/>
      <c r="E153" s="18"/>
      <c r="F153" s="33"/>
      <c r="G153" s="33"/>
      <c r="H153" s="33"/>
      <c r="I153" s="33"/>
    </row>
    <row r="154" spans="3:9">
      <c r="C154" s="18"/>
      <c r="D154" s="134"/>
      <c r="E154" s="18"/>
      <c r="F154" s="33"/>
      <c r="G154" s="33"/>
      <c r="H154" s="33"/>
      <c r="I154" s="33"/>
    </row>
    <row r="155" spans="3:9">
      <c r="C155" s="18"/>
      <c r="D155" s="134" t="s">
        <v>14</v>
      </c>
      <c r="E155" s="135" t="s">
        <v>19</v>
      </c>
      <c r="F155" s="33"/>
      <c r="G155" s="33">
        <f>H96</f>
        <v>0.42682799457300558</v>
      </c>
      <c r="H155" s="33">
        <f>H104</f>
        <v>0.82831680272171104</v>
      </c>
      <c r="I155" s="33">
        <f>H115</f>
        <v>7.5777384666098735E-2</v>
      </c>
    </row>
    <row r="156" spans="3:9">
      <c r="C156" s="18"/>
      <c r="D156" s="134"/>
      <c r="E156" s="135"/>
      <c r="F156" s="33"/>
      <c r="G156" s="33">
        <f>H97</f>
        <v>0.36870091973851665</v>
      </c>
      <c r="H156" s="33">
        <f>H105</f>
        <v>0.11080011611231359</v>
      </c>
      <c r="I156" s="33">
        <f>H116</f>
        <v>0.27545588169212543</v>
      </c>
    </row>
    <row r="157" spans="3:9">
      <c r="C157" s="18"/>
      <c r="D157" s="134"/>
      <c r="E157" s="135"/>
      <c r="F157" s="33"/>
      <c r="G157" s="33">
        <f>H98</f>
        <v>0.18554762223468119</v>
      </c>
      <c r="H157" s="33">
        <f>H106</f>
        <v>9.8352028615440096E-2</v>
      </c>
      <c r="I157" s="33">
        <f>H117</f>
        <v>6.9471822704343891E-2</v>
      </c>
    </row>
    <row r="158" spans="3:9">
      <c r="C158" s="18"/>
      <c r="D158" s="134"/>
      <c r="E158" s="135"/>
      <c r="F158" s="33"/>
      <c r="G158" s="33">
        <f>H99</f>
        <v>0.41873680710885913</v>
      </c>
      <c r="H158" s="33">
        <f>H107</f>
        <v>0.17060066625942472</v>
      </c>
      <c r="I158" s="33">
        <f>H118</f>
        <v>7.1977318582250885E-2</v>
      </c>
    </row>
    <row r="159" spans="3:9">
      <c r="C159" s="18"/>
      <c r="D159" s="134"/>
      <c r="E159" s="135"/>
      <c r="F159" s="33"/>
      <c r="G159" s="33">
        <f>H100</f>
        <v>0.41679269464052404</v>
      </c>
      <c r="H159" s="33">
        <f>H108</f>
        <v>0.26140286188612055</v>
      </c>
      <c r="I159" s="33">
        <f>H119</f>
        <v>1.4381973790015139E-2</v>
      </c>
    </row>
    <row r="160" spans="3:9">
      <c r="C160" s="18"/>
      <c r="D160" s="134"/>
      <c r="E160" s="135" t="s">
        <v>20</v>
      </c>
      <c r="F160" s="33"/>
      <c r="G160" s="33">
        <f>O96</f>
        <v>1.680701023120404</v>
      </c>
      <c r="H160" s="33">
        <f>O104</f>
        <v>0.17476367819826261</v>
      </c>
      <c r="I160" s="33">
        <f>O115</f>
        <v>0.48723746481853253</v>
      </c>
    </row>
    <row r="161" spans="3:9">
      <c r="C161" s="18"/>
      <c r="D161" s="134"/>
      <c r="E161" s="135"/>
      <c r="F161" s="33"/>
      <c r="G161" s="33">
        <f>O97</f>
        <v>0.79396846897480566</v>
      </c>
      <c r="H161" s="33">
        <f>O105</f>
        <v>2.58350330048682E-2</v>
      </c>
      <c r="I161" s="33">
        <f>O116</f>
        <v>0.22219291754036335</v>
      </c>
    </row>
    <row r="162" spans="3:9">
      <c r="C162" s="18"/>
      <c r="D162" s="134"/>
      <c r="E162" s="135"/>
      <c r="F162" s="33"/>
      <c r="G162" s="33">
        <f>O98</f>
        <v>0.7071037199097282</v>
      </c>
      <c r="H162" s="33">
        <f>O106</f>
        <v>0.19521396822306328</v>
      </c>
      <c r="I162" s="33">
        <f>O117</f>
        <v>6.8734266377496647E-2</v>
      </c>
    </row>
    <row r="163" spans="3:9">
      <c r="C163" s="18"/>
      <c r="D163" s="134"/>
      <c r="E163" s="135"/>
      <c r="F163" s="33"/>
      <c r="G163" s="33">
        <f>O99</f>
        <v>3.7558577108849796</v>
      </c>
      <c r="H163" s="33">
        <f>O107</f>
        <v>3.9974264791036142E-2</v>
      </c>
      <c r="I163" s="33">
        <f>O118</f>
        <v>0.15934415258621601</v>
      </c>
    </row>
    <row r="164" spans="3:9">
      <c r="C164" s="18"/>
      <c r="D164" s="134"/>
      <c r="E164" s="135"/>
      <c r="F164" s="33"/>
      <c r="G164" s="33">
        <f>O100</f>
        <v>0.46174626367238941</v>
      </c>
      <c r="H164" s="33">
        <f>O108</f>
        <v>0.50569637224326058</v>
      </c>
      <c r="I164" s="33">
        <f>O119</f>
        <v>0.16321759301270997</v>
      </c>
    </row>
    <row r="165" spans="3:9">
      <c r="C165" s="18"/>
      <c r="D165" s="134"/>
      <c r="E165" s="135" t="s">
        <v>21</v>
      </c>
      <c r="F165" s="33"/>
      <c r="G165" s="33">
        <f>V96</f>
        <v>1.639890119421944</v>
      </c>
      <c r="H165" s="33">
        <f>V104</f>
        <v>3.4215627360390743E-2</v>
      </c>
      <c r="I165" s="33">
        <f>V115</f>
        <v>6.4518485784006485E-2</v>
      </c>
    </row>
    <row r="166" spans="3:9">
      <c r="C166" s="18"/>
      <c r="D166" s="134"/>
      <c r="E166" s="135"/>
      <c r="F166" s="33"/>
      <c r="G166" s="33">
        <f>V97</f>
        <v>2.4045273591524969</v>
      </c>
      <c r="H166" s="33">
        <f>V105</f>
        <v>1.5141311724633835E-2</v>
      </c>
      <c r="I166" s="33">
        <f>V116</f>
        <v>9.928484215603714E-2</v>
      </c>
    </row>
    <row r="167" spans="3:9">
      <c r="C167" s="18"/>
      <c r="D167" s="134"/>
      <c r="E167" s="135"/>
      <c r="F167" s="33"/>
      <c r="G167" s="33">
        <f>V98</f>
        <v>2.5164370686770785</v>
      </c>
      <c r="H167" s="33">
        <f>V106</f>
        <v>7.2320349164561384E-3</v>
      </c>
      <c r="I167" s="33">
        <f>V117</f>
        <v>2.1815412698505498E-3</v>
      </c>
    </row>
    <row r="168" spans="3:9">
      <c r="C168" s="18"/>
      <c r="D168" s="134"/>
      <c r="E168" s="135"/>
      <c r="F168" s="33"/>
      <c r="G168" s="33">
        <f>V99</f>
        <v>1.8830364162171653</v>
      </c>
      <c r="H168" s="33">
        <f>V107</f>
        <v>4.6762313590190174E-2</v>
      </c>
      <c r="I168" s="33">
        <f>V118</f>
        <v>5.1017356327268421E-2</v>
      </c>
    </row>
    <row r="169" spans="3:9">
      <c r="C169" s="18"/>
      <c r="D169" s="134"/>
      <c r="E169" s="135"/>
      <c r="F169" s="33"/>
      <c r="G169" s="33">
        <f>V100</f>
        <v>2.2430465650138798</v>
      </c>
      <c r="H169" s="33">
        <f>V108</f>
        <v>9.6665134173586492E-3</v>
      </c>
      <c r="I169" s="33">
        <f>V119</f>
        <v>4.2850110947385889E-2</v>
      </c>
    </row>
  </sheetData>
  <mergeCells count="24">
    <mergeCell ref="D140:D154"/>
    <mergeCell ref="E140:E142"/>
    <mergeCell ref="E145:E147"/>
    <mergeCell ref="E150:E152"/>
    <mergeCell ref="D155:D169"/>
    <mergeCell ref="E155:E159"/>
    <mergeCell ref="E160:E164"/>
    <mergeCell ref="E165:E169"/>
    <mergeCell ref="D70:D84"/>
    <mergeCell ref="E70:E74"/>
    <mergeCell ref="E75:E79"/>
    <mergeCell ref="E80:E84"/>
    <mergeCell ref="D125:D139"/>
    <mergeCell ref="E125:E127"/>
    <mergeCell ref="E130:E132"/>
    <mergeCell ref="E135:E137"/>
    <mergeCell ref="D40:D54"/>
    <mergeCell ref="E40:E42"/>
    <mergeCell ref="E45:E47"/>
    <mergeCell ref="E50:E52"/>
    <mergeCell ref="D55:D69"/>
    <mergeCell ref="E55:E57"/>
    <mergeCell ref="E60:E62"/>
    <mergeCell ref="E65:E6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3:AT635"/>
  <sheetViews>
    <sheetView topLeftCell="A606" zoomScale="85" zoomScaleNormal="85" workbookViewId="0">
      <selection activeCell="K244" sqref="K244"/>
    </sheetView>
  </sheetViews>
  <sheetFormatPr defaultColWidth="8.90625" defaultRowHeight="14.5"/>
  <cols>
    <col min="1" max="1" width="2.36328125" style="35" bestFit="1" customWidth="1"/>
    <col min="2" max="2" width="8.90625" style="35"/>
    <col min="3" max="3" width="52.90625" style="35" bestFit="1" customWidth="1"/>
    <col min="4" max="4" width="29" style="35" bestFit="1" customWidth="1"/>
    <col min="5" max="5" width="17.6328125" style="35" bestFit="1" customWidth="1"/>
    <col min="6" max="6" width="23.54296875" style="35" bestFit="1" customWidth="1"/>
    <col min="7" max="7" width="17.54296875" style="35" bestFit="1" customWidth="1"/>
    <col min="8" max="8" width="38.90625" style="35" bestFit="1" customWidth="1"/>
    <col min="9" max="9" width="28.6328125" style="35" bestFit="1" customWidth="1"/>
    <col min="10" max="10" width="16.36328125" style="35" bestFit="1" customWidth="1"/>
    <col min="11" max="12" width="14.6328125" style="35" bestFit="1" customWidth="1"/>
    <col min="13" max="13" width="26.6328125" style="35" bestFit="1" customWidth="1"/>
    <col min="14" max="14" width="14.6328125" style="35" bestFit="1" customWidth="1"/>
    <col min="15" max="15" width="39.6328125" style="35" bestFit="1" customWidth="1"/>
    <col min="16" max="16" width="14.6328125" style="35" bestFit="1" customWidth="1"/>
    <col min="17" max="17" width="16.36328125" style="35" bestFit="1" customWidth="1"/>
    <col min="18" max="18" width="29" style="35" bestFit="1" customWidth="1"/>
    <col min="19" max="21" width="14.6328125" style="35" bestFit="1" customWidth="1"/>
    <col min="22" max="22" width="38.90625" style="35" bestFit="1" customWidth="1"/>
    <col min="23" max="25" width="9.453125" style="35" bestFit="1" customWidth="1"/>
    <col min="26" max="26" width="9.453125" style="35" customWidth="1"/>
    <col min="27" max="34" width="9.453125" style="35" bestFit="1" customWidth="1"/>
    <col min="35" max="35" width="12.453125" style="35" bestFit="1" customWidth="1"/>
    <col min="36" max="39" width="9.453125" style="35" bestFit="1" customWidth="1"/>
    <col min="40" max="45" width="6.36328125" style="35" bestFit="1" customWidth="1"/>
    <col min="46" max="46" width="11.08984375" style="35" bestFit="1" customWidth="1"/>
    <col min="47" max="47" width="7" style="35" bestFit="1" customWidth="1"/>
    <col min="48" max="49" width="6.36328125" style="35" bestFit="1" customWidth="1"/>
    <col min="50" max="16384" width="8.90625" style="35"/>
  </cols>
  <sheetData>
    <row r="3" spans="3:22">
      <c r="C3" s="112" t="s">
        <v>215</v>
      </c>
    </row>
    <row r="4" spans="3:22">
      <c r="C4" s="57" t="s">
        <v>71</v>
      </c>
    </row>
    <row r="5" spans="3:22">
      <c r="C5" s="58" t="s">
        <v>19</v>
      </c>
      <c r="D5" s="58"/>
      <c r="J5" s="58" t="s">
        <v>20</v>
      </c>
      <c r="K5" s="58"/>
      <c r="Q5" s="58" t="s">
        <v>21</v>
      </c>
      <c r="R5" s="58"/>
    </row>
    <row r="6" spans="3:22">
      <c r="C6" s="59" t="s">
        <v>63</v>
      </c>
      <c r="D6" s="47" t="s">
        <v>62</v>
      </c>
      <c r="E6" s="47" t="s">
        <v>72</v>
      </c>
      <c r="F6" s="47" t="s">
        <v>65</v>
      </c>
      <c r="G6" s="59" t="s">
        <v>61</v>
      </c>
      <c r="H6" s="59" t="s">
        <v>115</v>
      </c>
      <c r="J6" s="59" t="s">
        <v>63</v>
      </c>
      <c r="K6" s="47" t="s">
        <v>62</v>
      </c>
      <c r="L6" s="47" t="s">
        <v>72</v>
      </c>
      <c r="M6" s="47" t="s">
        <v>65</v>
      </c>
      <c r="N6" s="59" t="s">
        <v>61</v>
      </c>
      <c r="O6" s="59" t="s">
        <v>115</v>
      </c>
      <c r="Q6" s="59" t="s">
        <v>63</v>
      </c>
      <c r="R6" s="47" t="s">
        <v>62</v>
      </c>
      <c r="S6" s="47" t="s">
        <v>72</v>
      </c>
      <c r="T6" s="47" t="s">
        <v>65</v>
      </c>
      <c r="U6" s="59" t="s">
        <v>61</v>
      </c>
      <c r="V6" s="59" t="s">
        <v>115</v>
      </c>
    </row>
    <row r="7" spans="3:22">
      <c r="C7" s="48" t="s">
        <v>11</v>
      </c>
      <c r="D7" s="48" t="s">
        <v>28</v>
      </c>
      <c r="E7" s="29">
        <v>29.474191246871499</v>
      </c>
      <c r="F7" s="34">
        <v>19.507829925831601</v>
      </c>
      <c r="G7" s="60">
        <f>E7-F7</f>
        <v>9.9663613210398978</v>
      </c>
      <c r="H7" s="60">
        <f>2^-G7</f>
        <v>9.9960010883943292E-4</v>
      </c>
      <c r="J7" s="48" t="s">
        <v>11</v>
      </c>
      <c r="K7" s="48" t="s">
        <v>28</v>
      </c>
      <c r="L7" s="29">
        <v>30.269382127601901</v>
      </c>
      <c r="M7" s="34">
        <v>22.7533090503218</v>
      </c>
      <c r="N7" s="60">
        <f>L7-M7</f>
        <v>7.516073077280101</v>
      </c>
      <c r="O7" s="60">
        <f>2^-N7</f>
        <v>5.4630673437411964E-3</v>
      </c>
      <c r="Q7" s="48" t="s">
        <v>11</v>
      </c>
      <c r="R7" s="48" t="s">
        <v>28</v>
      </c>
      <c r="S7" s="29">
        <v>23.274468951286899</v>
      </c>
      <c r="T7" s="29">
        <v>22.568676361955301</v>
      </c>
      <c r="U7" s="60">
        <f t="shared" ref="U7:U39" si="0">S7-T7</f>
        <v>0.7057925893315975</v>
      </c>
      <c r="V7" s="60">
        <f>2^-U7</f>
        <v>0.6131055674994379</v>
      </c>
    </row>
    <row r="8" spans="3:22">
      <c r="C8" s="48" t="s">
        <v>11</v>
      </c>
      <c r="D8" s="48" t="s">
        <v>29</v>
      </c>
      <c r="E8" s="29">
        <v>29.238595994877901</v>
      </c>
      <c r="F8" s="34">
        <v>19.884080307784298</v>
      </c>
      <c r="G8" s="60">
        <f t="shared" ref="G8:G39" si="1">E8-F8</f>
        <v>9.3545156870936026</v>
      </c>
      <c r="H8" s="60">
        <f t="shared" ref="H8:H39" si="2">2^-G8</f>
        <v>1.5276018768108233E-3</v>
      </c>
      <c r="I8" s="44"/>
      <c r="J8" s="48" t="s">
        <v>11</v>
      </c>
      <c r="K8" s="48" t="s">
        <v>29</v>
      </c>
      <c r="L8" s="29">
        <v>29.796508891212</v>
      </c>
      <c r="M8" s="34">
        <v>21.641875636984199</v>
      </c>
      <c r="N8" s="60">
        <f t="shared" ref="N8:N39" si="3">L8-M8</f>
        <v>8.1546332542278002</v>
      </c>
      <c r="O8" s="60">
        <f t="shared" ref="O8:O39" si="4">2^-N8</f>
        <v>3.509221543191169E-3</v>
      </c>
      <c r="P8" s="44"/>
      <c r="Q8" s="48" t="s">
        <v>11</v>
      </c>
      <c r="R8" s="48" t="s">
        <v>29</v>
      </c>
      <c r="S8" s="29">
        <v>26.167568114525601</v>
      </c>
      <c r="T8" s="29">
        <v>22.607865517482701</v>
      </c>
      <c r="U8" s="60">
        <f t="shared" si="0"/>
        <v>3.5597025970429002</v>
      </c>
      <c r="V8" s="60">
        <f t="shared" ref="V8:V39" si="5">2^-U8</f>
        <v>8.4805250759099282E-2</v>
      </c>
    </row>
    <row r="9" spans="3:22">
      <c r="C9" s="48" t="s">
        <v>11</v>
      </c>
      <c r="D9" s="48" t="s">
        <v>30</v>
      </c>
      <c r="E9" s="29">
        <v>30.3399684512443</v>
      </c>
      <c r="F9" s="34">
        <v>20.075908202748401</v>
      </c>
      <c r="G9" s="60">
        <f t="shared" si="1"/>
        <v>10.264060248495898</v>
      </c>
      <c r="H9" s="60">
        <f t="shared" si="2"/>
        <v>8.1322362694847075E-4</v>
      </c>
      <c r="I9" s="44"/>
      <c r="J9" s="48" t="s">
        <v>11</v>
      </c>
      <c r="K9" s="48" t="s">
        <v>30</v>
      </c>
      <c r="L9" s="29">
        <v>26.793863027733401</v>
      </c>
      <c r="M9" s="34">
        <v>21.286449523561199</v>
      </c>
      <c r="N9" s="60">
        <f t="shared" si="3"/>
        <v>5.5074135041722023</v>
      </c>
      <c r="O9" s="60">
        <f t="shared" si="4"/>
        <v>2.1983828972784E-2</v>
      </c>
      <c r="P9" s="44"/>
      <c r="Q9" s="48" t="s">
        <v>11</v>
      </c>
      <c r="R9" s="48" t="s">
        <v>30</v>
      </c>
      <c r="S9" s="29">
        <v>29.723371686257199</v>
      </c>
      <c r="T9" s="29">
        <v>22.1932823169935</v>
      </c>
      <c r="U9" s="60">
        <f t="shared" si="0"/>
        <v>7.530089369263699</v>
      </c>
      <c r="V9" s="60">
        <f t="shared" si="5"/>
        <v>5.4102487058737244E-3</v>
      </c>
    </row>
    <row r="10" spans="3:22">
      <c r="C10" s="48" t="s">
        <v>11</v>
      </c>
      <c r="D10" s="48" t="s">
        <v>31</v>
      </c>
      <c r="E10" s="29">
        <v>28.156507699748801</v>
      </c>
      <c r="F10" s="34">
        <v>19.8952653199797</v>
      </c>
      <c r="G10" s="60">
        <f t="shared" si="1"/>
        <v>8.2612423797691008</v>
      </c>
      <c r="H10" s="60">
        <f t="shared" si="2"/>
        <v>3.2592542629782664E-3</v>
      </c>
      <c r="J10" s="48" t="s">
        <v>11</v>
      </c>
      <c r="K10" s="48" t="s">
        <v>31</v>
      </c>
      <c r="L10" s="29">
        <v>27.644100366125802</v>
      </c>
      <c r="M10" s="34">
        <v>21.172863239753099</v>
      </c>
      <c r="N10" s="60">
        <f t="shared" si="3"/>
        <v>6.4712371263727029</v>
      </c>
      <c r="O10" s="60">
        <f t="shared" si="4"/>
        <v>1.1271027668559429E-2</v>
      </c>
      <c r="Q10" s="48" t="s">
        <v>11</v>
      </c>
      <c r="R10" s="48" t="s">
        <v>31</v>
      </c>
      <c r="S10" s="29">
        <v>18.1546711874702</v>
      </c>
      <c r="T10" s="29">
        <v>21.355857672715299</v>
      </c>
      <c r="U10" s="60">
        <f t="shared" si="0"/>
        <v>-3.2011864852450991</v>
      </c>
      <c r="V10" s="60">
        <f t="shared" si="5"/>
        <v>9.1971475465730688</v>
      </c>
    </row>
    <row r="11" spans="3:22">
      <c r="C11" s="48" t="s">
        <v>11</v>
      </c>
      <c r="D11" s="48" t="s">
        <v>32</v>
      </c>
      <c r="E11" s="29">
        <v>28.607175258949798</v>
      </c>
      <c r="F11" s="34">
        <v>20.1156407900441</v>
      </c>
      <c r="G11" s="60">
        <f t="shared" si="1"/>
        <v>8.491534468905698</v>
      </c>
      <c r="H11" s="60">
        <f t="shared" si="2"/>
        <v>2.7783913335860948E-3</v>
      </c>
      <c r="J11" s="48" t="s">
        <v>11</v>
      </c>
      <c r="K11" s="48" t="s">
        <v>32</v>
      </c>
      <c r="L11" s="29">
        <v>25.8837518866926</v>
      </c>
      <c r="M11" s="34">
        <v>20.711323250638301</v>
      </c>
      <c r="N11" s="60">
        <f t="shared" si="3"/>
        <v>5.172428636054299</v>
      </c>
      <c r="O11" s="60">
        <f t="shared" si="4"/>
        <v>2.7729614378927219E-2</v>
      </c>
      <c r="Q11" s="48" t="s">
        <v>11</v>
      </c>
      <c r="R11" s="48" t="s">
        <v>32</v>
      </c>
      <c r="S11" s="29">
        <v>18.2767924526913</v>
      </c>
      <c r="T11" s="29">
        <v>21.543447793767299</v>
      </c>
      <c r="U11" s="60">
        <f t="shared" si="0"/>
        <v>-3.2666553410759995</v>
      </c>
      <c r="V11" s="60">
        <f t="shared" si="5"/>
        <v>9.6241247360820363</v>
      </c>
    </row>
    <row r="12" spans="3:22">
      <c r="C12" s="48" t="s">
        <v>11</v>
      </c>
      <c r="D12" s="48" t="s">
        <v>33</v>
      </c>
      <c r="E12" s="29">
        <v>29.085886310501699</v>
      </c>
      <c r="F12" s="34">
        <v>20.011003310800799</v>
      </c>
      <c r="G12" s="60">
        <f t="shared" si="1"/>
        <v>9.0748829997009004</v>
      </c>
      <c r="H12" s="60">
        <f t="shared" si="2"/>
        <v>1.8543342074718965E-3</v>
      </c>
      <c r="J12" s="48" t="s">
        <v>11</v>
      </c>
      <c r="K12" s="48" t="s">
        <v>33</v>
      </c>
      <c r="L12" s="29">
        <v>24.6960205661644</v>
      </c>
      <c r="M12" s="34">
        <v>20.495495222936999</v>
      </c>
      <c r="N12" s="60">
        <f t="shared" si="3"/>
        <v>4.200525343227401</v>
      </c>
      <c r="O12" s="60">
        <f t="shared" si="4"/>
        <v>5.4389601160603901E-2</v>
      </c>
      <c r="Q12" s="48" t="s">
        <v>11</v>
      </c>
      <c r="R12" s="48" t="s">
        <v>33</v>
      </c>
      <c r="S12" s="29">
        <v>18.156729803233102</v>
      </c>
      <c r="T12" s="29">
        <v>21.318171864490701</v>
      </c>
      <c r="U12" s="60">
        <f t="shared" si="0"/>
        <v>-3.1614420612575991</v>
      </c>
      <c r="V12" s="60">
        <f t="shared" si="5"/>
        <v>8.9472359417537284</v>
      </c>
    </row>
    <row r="13" spans="3:22">
      <c r="C13" s="48" t="s">
        <v>14</v>
      </c>
      <c r="D13" s="48" t="s">
        <v>34</v>
      </c>
      <c r="E13" s="29">
        <v>26.985088907995902</v>
      </c>
      <c r="F13" s="34">
        <v>19.3278892138208</v>
      </c>
      <c r="G13" s="60">
        <f t="shared" si="1"/>
        <v>7.6571996941751017</v>
      </c>
      <c r="H13" s="60">
        <f t="shared" si="2"/>
        <v>4.9539681404975593E-3</v>
      </c>
      <c r="J13" s="48" t="s">
        <v>14</v>
      </c>
      <c r="K13" s="48" t="s">
        <v>34</v>
      </c>
      <c r="L13" s="29">
        <v>24.682291320175999</v>
      </c>
      <c r="M13" s="34">
        <v>19.305677928002201</v>
      </c>
      <c r="N13" s="60">
        <f t="shared" si="3"/>
        <v>5.3766133921737982</v>
      </c>
      <c r="O13" s="60">
        <f t="shared" si="4"/>
        <v>2.4070111045782102E-2</v>
      </c>
      <c r="Q13" s="48" t="s">
        <v>14</v>
      </c>
      <c r="R13" s="48" t="s">
        <v>34</v>
      </c>
      <c r="S13" s="29">
        <v>19.997503121893999</v>
      </c>
      <c r="T13" s="29">
        <v>22.661813264769801</v>
      </c>
      <c r="U13" s="60">
        <f t="shared" si="0"/>
        <v>-2.6643101428758023</v>
      </c>
      <c r="V13" s="60">
        <f t="shared" si="5"/>
        <v>6.3392411171324632</v>
      </c>
    </row>
    <row r="14" spans="3:22">
      <c r="C14" s="48" t="s">
        <v>14</v>
      </c>
      <c r="D14" s="48" t="s">
        <v>35</v>
      </c>
      <c r="E14" s="29">
        <v>27.533466067547899</v>
      </c>
      <c r="F14" s="34">
        <v>18.496460098043901</v>
      </c>
      <c r="G14" s="60">
        <f t="shared" si="1"/>
        <v>9.0370059695039977</v>
      </c>
      <c r="H14" s="60">
        <f t="shared" si="2"/>
        <v>1.9036632771958102E-3</v>
      </c>
      <c r="J14" s="48" t="s">
        <v>14</v>
      </c>
      <c r="K14" s="48" t="s">
        <v>35</v>
      </c>
      <c r="L14" s="29">
        <v>25.9397282978139</v>
      </c>
      <c r="M14" s="34">
        <v>19.4866321983943</v>
      </c>
      <c r="N14" s="60">
        <f t="shared" si="3"/>
        <v>6.4530960994196001</v>
      </c>
      <c r="O14" s="60">
        <f t="shared" si="4"/>
        <v>1.1413648907022319E-2</v>
      </c>
      <c r="Q14" s="48" t="s">
        <v>14</v>
      </c>
      <c r="R14" s="48" t="s">
        <v>35</v>
      </c>
      <c r="S14" s="29">
        <v>19.057171725293401</v>
      </c>
      <c r="T14" s="29">
        <v>21.218820209467101</v>
      </c>
      <c r="U14" s="60">
        <f t="shared" si="0"/>
        <v>-2.1616484841736998</v>
      </c>
      <c r="V14" s="60">
        <f t="shared" si="5"/>
        <v>4.4742581084727213</v>
      </c>
    </row>
    <row r="15" spans="3:22">
      <c r="C15" s="48" t="s">
        <v>14</v>
      </c>
      <c r="D15" s="48" t="s">
        <v>36</v>
      </c>
      <c r="E15" s="29">
        <v>29.003817524845999</v>
      </c>
      <c r="F15" s="34">
        <v>19.109001647897198</v>
      </c>
      <c r="G15" s="60">
        <f t="shared" si="1"/>
        <v>9.894815876948801</v>
      </c>
      <c r="H15" s="60">
        <f t="shared" si="2"/>
        <v>1.0504215415182521E-3</v>
      </c>
      <c r="J15" s="48" t="s">
        <v>14</v>
      </c>
      <c r="K15" s="48" t="s">
        <v>36</v>
      </c>
      <c r="L15" s="29">
        <v>26.686097659827201</v>
      </c>
      <c r="M15" s="34">
        <v>20.7945408831254</v>
      </c>
      <c r="N15" s="60">
        <f t="shared" si="3"/>
        <v>5.8915567767018011</v>
      </c>
      <c r="O15" s="60">
        <f t="shared" si="4"/>
        <v>1.6844754624781137E-2</v>
      </c>
      <c r="Q15" s="48" t="s">
        <v>14</v>
      </c>
      <c r="R15" s="48" t="s">
        <v>36</v>
      </c>
      <c r="S15" s="29">
        <v>18.7459263177346</v>
      </c>
      <c r="T15" s="29">
        <v>21.607213046564102</v>
      </c>
      <c r="U15" s="60">
        <f t="shared" si="0"/>
        <v>-2.8612867288295014</v>
      </c>
      <c r="V15" s="60">
        <f t="shared" si="5"/>
        <v>7.2666314069585995</v>
      </c>
    </row>
    <row r="16" spans="3:22">
      <c r="C16" s="48" t="s">
        <v>14</v>
      </c>
      <c r="D16" s="48" t="s">
        <v>37</v>
      </c>
      <c r="E16" s="29">
        <v>26.589490570282202</v>
      </c>
      <c r="F16" s="34">
        <v>18.358378107915001</v>
      </c>
      <c r="G16" s="60">
        <f t="shared" si="1"/>
        <v>8.2311124623672001</v>
      </c>
      <c r="H16" s="60">
        <f t="shared" si="2"/>
        <v>3.3280378058338778E-3</v>
      </c>
      <c r="J16" s="48" t="s">
        <v>14</v>
      </c>
      <c r="K16" s="48" t="s">
        <v>37</v>
      </c>
      <c r="L16" s="29">
        <v>25.613534636939299</v>
      </c>
      <c r="M16" s="34">
        <v>20.281439258313402</v>
      </c>
      <c r="N16" s="60">
        <f t="shared" si="3"/>
        <v>5.3320953786258976</v>
      </c>
      <c r="O16" s="60">
        <f t="shared" si="4"/>
        <v>2.482443377004484E-2</v>
      </c>
      <c r="Q16" s="48" t="s">
        <v>14</v>
      </c>
      <c r="R16" s="48" t="s">
        <v>37</v>
      </c>
      <c r="S16" s="29">
        <v>19.246399186826501</v>
      </c>
      <c r="T16" s="29">
        <v>22.045749651505901</v>
      </c>
      <c r="U16" s="60">
        <f t="shared" si="0"/>
        <v>-2.7993504646793994</v>
      </c>
      <c r="V16" s="60">
        <f t="shared" si="5"/>
        <v>6.9612696730072869</v>
      </c>
    </row>
    <row r="17" spans="3:22">
      <c r="C17" s="48" t="s">
        <v>14</v>
      </c>
      <c r="D17" s="48" t="s">
        <v>38</v>
      </c>
      <c r="E17" s="29">
        <v>31.894165948238101</v>
      </c>
      <c r="F17" s="34">
        <v>23.083333153740799</v>
      </c>
      <c r="G17" s="60">
        <f t="shared" si="1"/>
        <v>8.8108327944973013</v>
      </c>
      <c r="H17" s="60">
        <f t="shared" si="2"/>
        <v>2.226768361324869E-3</v>
      </c>
      <c r="J17" s="48" t="s">
        <v>14</v>
      </c>
      <c r="K17" s="48" t="s">
        <v>38</v>
      </c>
      <c r="L17" s="29">
        <v>26.122554225932799</v>
      </c>
      <c r="M17" s="34">
        <v>20.092893144985101</v>
      </c>
      <c r="N17" s="60">
        <f t="shared" si="3"/>
        <v>6.0296610809476974</v>
      </c>
      <c r="O17" s="60">
        <f t="shared" si="4"/>
        <v>1.5307037668761587E-2</v>
      </c>
      <c r="Q17" s="48" t="s">
        <v>14</v>
      </c>
      <c r="R17" s="48" t="s">
        <v>38</v>
      </c>
      <c r="S17" s="29">
        <v>19.271110398400101</v>
      </c>
      <c r="T17" s="29">
        <v>21.4744639589324</v>
      </c>
      <c r="U17" s="60">
        <f t="shared" si="0"/>
        <v>-2.2033535605322996</v>
      </c>
      <c r="V17" s="60">
        <f t="shared" si="5"/>
        <v>4.6054864912295104</v>
      </c>
    </row>
    <row r="18" spans="3:22">
      <c r="C18" s="48" t="s">
        <v>11</v>
      </c>
      <c r="D18" s="48" t="s">
        <v>39</v>
      </c>
      <c r="E18" s="29">
        <v>27.516555705356598</v>
      </c>
      <c r="F18" s="34">
        <v>19.404713436792399</v>
      </c>
      <c r="G18" s="60">
        <f t="shared" si="1"/>
        <v>8.1118422685641995</v>
      </c>
      <c r="H18" s="60">
        <f t="shared" si="2"/>
        <v>3.6148656176532498E-3</v>
      </c>
      <c r="J18" s="48" t="s">
        <v>11</v>
      </c>
      <c r="K18" s="48" t="s">
        <v>39</v>
      </c>
      <c r="L18" s="29">
        <v>25.648932382060401</v>
      </c>
      <c r="M18" s="34">
        <v>19.7763843575453</v>
      </c>
      <c r="N18" s="60">
        <f t="shared" si="3"/>
        <v>5.8725480245151012</v>
      </c>
      <c r="O18" s="60">
        <f t="shared" si="4"/>
        <v>1.7068167399683355E-2</v>
      </c>
      <c r="Q18" s="48" t="s">
        <v>11</v>
      </c>
      <c r="R18" s="48" t="s">
        <v>39</v>
      </c>
      <c r="S18" s="29">
        <v>23.301886505996102</v>
      </c>
      <c r="T18" s="29">
        <v>23.417246994528401</v>
      </c>
      <c r="U18" s="60">
        <f t="shared" si="0"/>
        <v>-0.11536048853229985</v>
      </c>
      <c r="V18" s="60">
        <f t="shared" si="5"/>
        <v>1.0832456840549447</v>
      </c>
    </row>
    <row r="19" spans="3:22">
      <c r="C19" s="48" t="s">
        <v>11</v>
      </c>
      <c r="D19" s="48" t="s">
        <v>40</v>
      </c>
      <c r="E19" s="29">
        <v>27.754758787214602</v>
      </c>
      <c r="F19" s="34">
        <v>20.3099682656662</v>
      </c>
      <c r="G19" s="60">
        <f t="shared" si="1"/>
        <v>7.444790521548402</v>
      </c>
      <c r="H19" s="60">
        <f t="shared" si="2"/>
        <v>5.7397733248729672E-3</v>
      </c>
      <c r="J19" s="48" t="s">
        <v>11</v>
      </c>
      <c r="K19" s="48" t="s">
        <v>40</v>
      </c>
      <c r="L19" s="29">
        <v>26.458898901067801</v>
      </c>
      <c r="M19" s="34">
        <v>20.3299359888385</v>
      </c>
      <c r="N19" s="60">
        <f t="shared" si="3"/>
        <v>6.1289629122293015</v>
      </c>
      <c r="O19" s="60">
        <f t="shared" si="4"/>
        <v>1.4288884347118058E-2</v>
      </c>
      <c r="Q19" s="48" t="s">
        <v>11</v>
      </c>
      <c r="R19" s="48" t="s">
        <v>40</v>
      </c>
      <c r="S19" s="29">
        <v>18.194506100494699</v>
      </c>
      <c r="T19" s="29">
        <v>21.2566323618727</v>
      </c>
      <c r="U19" s="60">
        <f t="shared" si="0"/>
        <v>-3.0621262613780011</v>
      </c>
      <c r="V19" s="60">
        <f t="shared" si="5"/>
        <v>8.3520263376763442</v>
      </c>
    </row>
    <row r="20" spans="3:22">
      <c r="C20" s="48" t="s">
        <v>11</v>
      </c>
      <c r="D20" s="48" t="s">
        <v>41</v>
      </c>
      <c r="E20" s="29">
        <v>27.479463991079999</v>
      </c>
      <c r="F20" s="34">
        <v>20.2858908731668</v>
      </c>
      <c r="G20" s="60">
        <f t="shared" si="1"/>
        <v>7.1935731179131999</v>
      </c>
      <c r="H20" s="60">
        <f t="shared" si="2"/>
        <v>6.8315415722112905E-3</v>
      </c>
      <c r="J20" s="48" t="s">
        <v>11</v>
      </c>
      <c r="K20" s="48" t="s">
        <v>41</v>
      </c>
      <c r="L20" s="29">
        <v>24.3867635378028</v>
      </c>
      <c r="M20" s="34">
        <v>19.302029787619801</v>
      </c>
      <c r="N20" s="60">
        <f t="shared" si="3"/>
        <v>5.0847337501829983</v>
      </c>
      <c r="O20" s="60">
        <f t="shared" si="4"/>
        <v>2.9467454473519922E-2</v>
      </c>
      <c r="Q20" s="48" t="s">
        <v>11</v>
      </c>
      <c r="R20" s="48" t="s">
        <v>41</v>
      </c>
      <c r="S20" s="29">
        <v>21.9705949538317</v>
      </c>
      <c r="T20" s="29">
        <v>21.350408751849699</v>
      </c>
      <c r="U20" s="60">
        <f t="shared" si="0"/>
        <v>0.62018620198200125</v>
      </c>
      <c r="V20" s="60">
        <f t="shared" si="5"/>
        <v>0.6505869540503445</v>
      </c>
    </row>
    <row r="21" spans="3:22">
      <c r="C21" s="48" t="s">
        <v>14</v>
      </c>
      <c r="D21" s="48" t="s">
        <v>42</v>
      </c>
      <c r="E21" s="29">
        <v>28.745898430092801</v>
      </c>
      <c r="F21" s="34">
        <v>20.168576052001999</v>
      </c>
      <c r="G21" s="60">
        <f t="shared" si="1"/>
        <v>8.5773223780908019</v>
      </c>
      <c r="H21" s="60">
        <f t="shared" si="2"/>
        <v>2.6179942099513777E-3</v>
      </c>
      <c r="J21" s="48" t="s">
        <v>14</v>
      </c>
      <c r="K21" s="48" t="s">
        <v>42</v>
      </c>
      <c r="L21" s="29">
        <v>23.708403043800399</v>
      </c>
      <c r="M21" s="34">
        <v>19.0804172816168</v>
      </c>
      <c r="N21" s="60">
        <f t="shared" si="3"/>
        <v>4.6279857621835987</v>
      </c>
      <c r="O21" s="60">
        <f t="shared" si="4"/>
        <v>4.0442450823215514E-2</v>
      </c>
      <c r="Q21" s="48" t="s">
        <v>14</v>
      </c>
      <c r="R21" s="48" t="s">
        <v>42</v>
      </c>
      <c r="S21" s="29">
        <v>25.164528490375499</v>
      </c>
      <c r="T21" s="29">
        <v>21.588320572805799</v>
      </c>
      <c r="U21" s="60">
        <f t="shared" si="0"/>
        <v>3.5762079175697004</v>
      </c>
      <c r="V21" s="60">
        <f t="shared" si="5"/>
        <v>8.3840555295103328E-2</v>
      </c>
    </row>
    <row r="22" spans="3:22">
      <c r="C22" s="48" t="s">
        <v>14</v>
      </c>
      <c r="D22" s="48" t="s">
        <v>43</v>
      </c>
      <c r="E22" s="29">
        <v>24.559838278143602</v>
      </c>
      <c r="F22" s="34">
        <v>18.419411632113299</v>
      </c>
      <c r="G22" s="60">
        <f t="shared" si="1"/>
        <v>6.1404266460303027</v>
      </c>
      <c r="H22" s="60">
        <f t="shared" si="2"/>
        <v>1.4175793995699633E-2</v>
      </c>
      <c r="J22" s="48" t="s">
        <v>14</v>
      </c>
      <c r="K22" s="48" t="s">
        <v>43</v>
      </c>
      <c r="L22" s="29">
        <v>24.982218149631201</v>
      </c>
      <c r="M22" s="34">
        <v>18.876763164268201</v>
      </c>
      <c r="N22" s="60">
        <f t="shared" si="3"/>
        <v>6.105454985363</v>
      </c>
      <c r="O22" s="60">
        <f t="shared" si="4"/>
        <v>1.4523621165137016E-2</v>
      </c>
      <c r="Q22" s="48" t="s">
        <v>14</v>
      </c>
      <c r="R22" s="48" t="s">
        <v>43</v>
      </c>
      <c r="S22" s="29">
        <v>27.2672857761568</v>
      </c>
      <c r="T22" s="29">
        <v>22.459105531470001</v>
      </c>
      <c r="U22" s="60">
        <f t="shared" si="0"/>
        <v>4.8081802446867989</v>
      </c>
      <c r="V22" s="60">
        <f t="shared" si="5"/>
        <v>3.569386048383557E-2</v>
      </c>
    </row>
    <row r="23" spans="3:22">
      <c r="C23" s="48" t="s">
        <v>14</v>
      </c>
      <c r="D23" s="48" t="s">
        <v>44</v>
      </c>
      <c r="E23" s="29">
        <v>28.988910517005198</v>
      </c>
      <c r="F23" s="34">
        <v>18.764768110750101</v>
      </c>
      <c r="G23" s="60">
        <f t="shared" si="1"/>
        <v>10.224142406255098</v>
      </c>
      <c r="H23" s="60">
        <f t="shared" si="2"/>
        <v>8.3603884341900976E-4</v>
      </c>
      <c r="J23" s="48" t="s">
        <v>14</v>
      </c>
      <c r="K23" s="48" t="s">
        <v>44</v>
      </c>
      <c r="L23" s="29">
        <v>23.870261753366499</v>
      </c>
      <c r="M23" s="34">
        <v>18.67963113711</v>
      </c>
      <c r="N23" s="60">
        <f t="shared" si="3"/>
        <v>5.1906306162564988</v>
      </c>
      <c r="O23" s="60">
        <f t="shared" si="4"/>
        <v>2.738195725082369E-2</v>
      </c>
      <c r="Q23" s="48" t="s">
        <v>14</v>
      </c>
      <c r="R23" s="48" t="s">
        <v>44</v>
      </c>
      <c r="S23" s="29">
        <v>30.1484701367844</v>
      </c>
      <c r="T23" s="29">
        <v>23.7232660532685</v>
      </c>
      <c r="U23" s="60">
        <f t="shared" si="0"/>
        <v>6.4252040835159008</v>
      </c>
      <c r="V23" s="60">
        <f t="shared" si="5"/>
        <v>1.1636458971731297E-2</v>
      </c>
    </row>
    <row r="24" spans="3:22">
      <c r="C24" s="48" t="s">
        <v>14</v>
      </c>
      <c r="D24" s="48" t="s">
        <v>45</v>
      </c>
      <c r="E24" s="29">
        <v>30.6084972512364</v>
      </c>
      <c r="F24" s="29">
        <v>19.4604886859697</v>
      </c>
      <c r="G24" s="60">
        <f t="shared" si="1"/>
        <v>11.1480085652667</v>
      </c>
      <c r="H24" s="60">
        <f t="shared" si="2"/>
        <v>4.4067156706060703E-4</v>
      </c>
      <c r="J24" s="48" t="s">
        <v>14</v>
      </c>
      <c r="K24" s="48" t="s">
        <v>45</v>
      </c>
      <c r="L24" s="29">
        <v>24.251606798647501</v>
      </c>
      <c r="M24" s="29">
        <v>18.421104952608701</v>
      </c>
      <c r="N24" s="60">
        <f t="shared" si="3"/>
        <v>5.8305018460387998</v>
      </c>
      <c r="O24" s="60">
        <f t="shared" si="4"/>
        <v>1.7572924962362051E-2</v>
      </c>
      <c r="Q24" s="48" t="s">
        <v>14</v>
      </c>
      <c r="R24" s="48" t="s">
        <v>45</v>
      </c>
      <c r="S24" s="29">
        <v>24.614483824857501</v>
      </c>
      <c r="T24" s="29">
        <v>22.001904495697101</v>
      </c>
      <c r="U24" s="60">
        <f t="shared" si="0"/>
        <v>2.6125793291604005</v>
      </c>
      <c r="V24" s="60">
        <f t="shared" si="5"/>
        <v>0.16350658798068776</v>
      </c>
    </row>
    <row r="25" spans="3:22">
      <c r="C25" s="48" t="s">
        <v>14</v>
      </c>
      <c r="D25" s="48" t="s">
        <v>46</v>
      </c>
      <c r="E25" s="29">
        <v>28.3109313718662</v>
      </c>
      <c r="F25" s="34">
        <v>19.125063986565198</v>
      </c>
      <c r="G25" s="60">
        <f t="shared" si="1"/>
        <v>9.1858673853010018</v>
      </c>
      <c r="H25" s="60">
        <f t="shared" si="2"/>
        <v>1.7170319673140452E-3</v>
      </c>
      <c r="J25" s="48" t="s">
        <v>14</v>
      </c>
      <c r="K25" s="48" t="s">
        <v>46</v>
      </c>
      <c r="L25" s="29">
        <v>24.3687319981481</v>
      </c>
      <c r="M25" s="34">
        <v>18.475703218545299</v>
      </c>
      <c r="N25" s="60">
        <f t="shared" si="3"/>
        <v>5.8930287796028011</v>
      </c>
      <c r="O25" s="60">
        <f t="shared" si="4"/>
        <v>1.6827576439750479E-2</v>
      </c>
      <c r="Q25" s="48" t="s">
        <v>14</v>
      </c>
      <c r="R25" s="48" t="s">
        <v>46</v>
      </c>
      <c r="S25" s="29">
        <v>29.944366301044798</v>
      </c>
      <c r="T25" s="29">
        <v>22.684152975164999</v>
      </c>
      <c r="U25" s="60">
        <f t="shared" si="0"/>
        <v>7.2602133258797998</v>
      </c>
      <c r="V25" s="60">
        <f t="shared" si="5"/>
        <v>6.5231597441651476E-3</v>
      </c>
    </row>
    <row r="26" spans="3:22">
      <c r="C26" s="48" t="s">
        <v>16</v>
      </c>
      <c r="D26" s="48" t="s">
        <v>47</v>
      </c>
      <c r="E26" s="29">
        <v>27.587739236031599</v>
      </c>
      <c r="F26" s="34">
        <v>19.692740610389901</v>
      </c>
      <c r="G26" s="60">
        <f t="shared" si="1"/>
        <v>7.8949986256416977</v>
      </c>
      <c r="H26" s="60">
        <f t="shared" si="2"/>
        <v>4.2011539648783786E-3</v>
      </c>
      <c r="J26" s="48" t="s">
        <v>16</v>
      </c>
      <c r="K26" s="48" t="s">
        <v>47</v>
      </c>
      <c r="L26" s="29">
        <v>26.2756377879106</v>
      </c>
      <c r="M26" s="34">
        <v>19.297692397631401</v>
      </c>
      <c r="N26" s="60">
        <f t="shared" si="3"/>
        <v>6.9779453902791992</v>
      </c>
      <c r="O26" s="60">
        <f t="shared" si="4"/>
        <v>7.9328479360728961E-3</v>
      </c>
      <c r="Q26" s="48" t="s">
        <v>16</v>
      </c>
      <c r="R26" s="48" t="s">
        <v>47</v>
      </c>
      <c r="S26" s="29">
        <v>21.094857131175999</v>
      </c>
      <c r="T26" s="29">
        <v>20.006378197004501</v>
      </c>
      <c r="U26" s="60">
        <f t="shared" si="0"/>
        <v>1.0884789341714978</v>
      </c>
      <c r="V26" s="60">
        <f t="shared" si="5"/>
        <v>0.47025691577360429</v>
      </c>
    </row>
    <row r="27" spans="3:22">
      <c r="C27" s="48" t="s">
        <v>16</v>
      </c>
      <c r="D27" s="48" t="s">
        <v>48</v>
      </c>
      <c r="E27" s="29">
        <v>27.411850014000201</v>
      </c>
      <c r="F27" s="34">
        <v>20.059713637490798</v>
      </c>
      <c r="G27" s="60">
        <f t="shared" si="1"/>
        <v>7.352136376509403</v>
      </c>
      <c r="H27" s="60">
        <f t="shared" si="2"/>
        <v>6.1204931816382802E-3</v>
      </c>
      <c r="J27" s="48" t="s">
        <v>16</v>
      </c>
      <c r="K27" s="48" t="s">
        <v>48</v>
      </c>
      <c r="L27" s="29">
        <v>25.077795059150301</v>
      </c>
      <c r="M27" s="34">
        <v>19.311338044667298</v>
      </c>
      <c r="N27" s="60">
        <f t="shared" si="3"/>
        <v>5.7664570144830023</v>
      </c>
      <c r="O27" s="60">
        <f t="shared" si="4"/>
        <v>1.8370605454795019E-2</v>
      </c>
      <c r="Q27" s="48" t="s">
        <v>16</v>
      </c>
      <c r="R27" s="48" t="s">
        <v>48</v>
      </c>
      <c r="S27" s="29">
        <v>24.672113271604101</v>
      </c>
      <c r="T27" s="29">
        <v>21.337217436899401</v>
      </c>
      <c r="U27" s="60">
        <f t="shared" si="0"/>
        <v>3.3348958347046995</v>
      </c>
      <c r="V27" s="60">
        <f t="shared" si="5"/>
        <v>9.9105172397807764E-2</v>
      </c>
    </row>
    <row r="28" spans="3:22">
      <c r="C28" s="48" t="s">
        <v>16</v>
      </c>
      <c r="D28" s="48" t="s">
        <v>49</v>
      </c>
      <c r="E28" s="29">
        <v>27.920187325043202</v>
      </c>
      <c r="F28" s="34">
        <v>19.879384439247399</v>
      </c>
      <c r="G28" s="60">
        <f t="shared" si="1"/>
        <v>8.0408028857958023</v>
      </c>
      <c r="H28" s="60">
        <f t="shared" si="2"/>
        <v>3.7973195234178173E-3</v>
      </c>
      <c r="J28" s="48" t="s">
        <v>16</v>
      </c>
      <c r="K28" s="48" t="s">
        <v>49</v>
      </c>
      <c r="L28" s="29">
        <v>26.292150893542001</v>
      </c>
      <c r="M28" s="34">
        <v>19.477845480901301</v>
      </c>
      <c r="N28" s="60">
        <f t="shared" si="3"/>
        <v>6.8143054126406994</v>
      </c>
      <c r="O28" s="60">
        <f t="shared" si="4"/>
        <v>8.8856595858346193E-3</v>
      </c>
      <c r="Q28" s="48" t="s">
        <v>16</v>
      </c>
      <c r="R28" s="48" t="s">
        <v>49</v>
      </c>
      <c r="S28" s="29">
        <v>22.539080283995801</v>
      </c>
      <c r="T28" s="29">
        <v>20.895060352536401</v>
      </c>
      <c r="U28" s="60">
        <f t="shared" si="0"/>
        <v>1.6440199314594004</v>
      </c>
      <c r="V28" s="60">
        <f t="shared" si="5"/>
        <v>0.31996368299311284</v>
      </c>
    </row>
    <row r="29" spans="3:22">
      <c r="C29" s="48" t="s">
        <v>11</v>
      </c>
      <c r="D29" s="48" t="s">
        <v>50</v>
      </c>
      <c r="E29" s="29">
        <v>26.366499330422201</v>
      </c>
      <c r="F29" s="34">
        <v>19.147737260348901</v>
      </c>
      <c r="G29" s="60">
        <f t="shared" si="1"/>
        <v>7.2187620700733</v>
      </c>
      <c r="H29" s="60">
        <f t="shared" si="2"/>
        <v>6.7133004673200301E-3</v>
      </c>
      <c r="J29" s="48" t="s">
        <v>11</v>
      </c>
      <c r="K29" s="48" t="s">
        <v>50</v>
      </c>
      <c r="L29" s="29">
        <v>23.262211013684102</v>
      </c>
      <c r="M29" s="34">
        <v>19.4916264137672</v>
      </c>
      <c r="N29" s="60">
        <f t="shared" si="3"/>
        <v>3.7705845999169014</v>
      </c>
      <c r="O29" s="60">
        <f t="shared" si="4"/>
        <v>7.327248728872536E-2</v>
      </c>
      <c r="Q29" s="48" t="s">
        <v>11</v>
      </c>
      <c r="R29" s="48" t="s">
        <v>50</v>
      </c>
      <c r="S29" s="29">
        <v>18.192422608150601</v>
      </c>
      <c r="T29" s="29">
        <v>20.784567852758499</v>
      </c>
      <c r="U29" s="60">
        <f t="shared" si="0"/>
        <v>-2.5921452446078987</v>
      </c>
      <c r="V29" s="60">
        <f t="shared" si="5"/>
        <v>6.0299466779270867</v>
      </c>
    </row>
    <row r="30" spans="3:22">
      <c r="C30" s="48" t="s">
        <v>11</v>
      </c>
      <c r="D30" s="48" t="s">
        <v>51</v>
      </c>
      <c r="E30" s="29">
        <v>25.258635584335501</v>
      </c>
      <c r="F30" s="34">
        <v>19.095881100876099</v>
      </c>
      <c r="G30" s="60">
        <f t="shared" si="1"/>
        <v>6.1627544834594019</v>
      </c>
      <c r="H30" s="60">
        <f t="shared" si="2"/>
        <v>1.3958091616343352E-2</v>
      </c>
      <c r="J30" s="48" t="s">
        <v>11</v>
      </c>
      <c r="K30" s="48" t="s">
        <v>51</v>
      </c>
      <c r="L30" s="29">
        <v>23.670047986457</v>
      </c>
      <c r="M30" s="34">
        <v>19.417986921611799</v>
      </c>
      <c r="N30" s="60">
        <f t="shared" si="3"/>
        <v>4.2520610648452006</v>
      </c>
      <c r="O30" s="60">
        <f t="shared" si="4"/>
        <v>5.2480996902761826E-2</v>
      </c>
      <c r="Q30" s="48" t="s">
        <v>11</v>
      </c>
      <c r="R30" s="48" t="s">
        <v>51</v>
      </c>
      <c r="S30" s="29">
        <v>18.512752554888099</v>
      </c>
      <c r="T30" s="29">
        <v>21.1185785509116</v>
      </c>
      <c r="U30" s="60">
        <f t="shared" si="0"/>
        <v>-2.6058259960235013</v>
      </c>
      <c r="V30" s="60">
        <f t="shared" si="5"/>
        <v>6.0873992756264839</v>
      </c>
    </row>
    <row r="31" spans="3:22">
      <c r="C31" s="48" t="s">
        <v>11</v>
      </c>
      <c r="D31" s="48" t="s">
        <v>52</v>
      </c>
      <c r="E31" s="29">
        <v>26.1203179726052</v>
      </c>
      <c r="F31" s="34">
        <v>18.484709866825298</v>
      </c>
      <c r="G31" s="60">
        <f t="shared" si="1"/>
        <v>7.6356081057799017</v>
      </c>
      <c r="H31" s="60">
        <f t="shared" si="2"/>
        <v>5.0286675508914207E-3</v>
      </c>
      <c r="J31" s="48" t="s">
        <v>11</v>
      </c>
      <c r="K31" s="48" t="s">
        <v>52</v>
      </c>
      <c r="L31" s="29">
        <v>24.521077130578</v>
      </c>
      <c r="M31" s="34">
        <v>19.378788504098999</v>
      </c>
      <c r="N31" s="60">
        <f t="shared" si="3"/>
        <v>5.1422886264790009</v>
      </c>
      <c r="O31" s="60">
        <f t="shared" si="4"/>
        <v>2.8315020283371885E-2</v>
      </c>
      <c r="Q31" s="48" t="s">
        <v>11</v>
      </c>
      <c r="R31" s="48" t="s">
        <v>52</v>
      </c>
      <c r="S31" s="29">
        <v>18.625906093267702</v>
      </c>
      <c r="T31" s="29">
        <v>20.459646605170001</v>
      </c>
      <c r="U31" s="60">
        <f t="shared" si="0"/>
        <v>-1.8337405119022989</v>
      </c>
      <c r="V31" s="60">
        <f t="shared" si="5"/>
        <v>3.5646007845543433</v>
      </c>
    </row>
    <row r="32" spans="3:22">
      <c r="C32" s="48" t="s">
        <v>14</v>
      </c>
      <c r="D32" s="48" t="s">
        <v>53</v>
      </c>
      <c r="E32" s="29">
        <v>29.316355483938899</v>
      </c>
      <c r="F32" s="29">
        <v>19.4611739864472</v>
      </c>
      <c r="G32" s="60">
        <f t="shared" si="1"/>
        <v>9.8551814974916994</v>
      </c>
      <c r="H32" s="60">
        <f t="shared" si="2"/>
        <v>1.0796792541074476E-3</v>
      </c>
      <c r="J32" s="48" t="s">
        <v>14</v>
      </c>
      <c r="K32" s="48" t="s">
        <v>53</v>
      </c>
      <c r="L32" s="29">
        <v>26.555505314115202</v>
      </c>
      <c r="M32" s="29">
        <v>19.1760068022014</v>
      </c>
      <c r="N32" s="60">
        <f t="shared" si="3"/>
        <v>7.3794985119138019</v>
      </c>
      <c r="O32" s="60">
        <f t="shared" si="4"/>
        <v>6.0055058583102497E-3</v>
      </c>
      <c r="Q32" s="48" t="s">
        <v>14</v>
      </c>
      <c r="R32" s="48" t="s">
        <v>53</v>
      </c>
      <c r="S32" s="29">
        <v>27.631284023891801</v>
      </c>
      <c r="T32" s="29">
        <v>25.254381600863901</v>
      </c>
      <c r="U32" s="60">
        <f t="shared" si="0"/>
        <v>2.3769024230279001</v>
      </c>
      <c r="V32" s="60">
        <f t="shared" si="5"/>
        <v>0.19252231440451492</v>
      </c>
    </row>
    <row r="33" spans="3:22">
      <c r="C33" s="48" t="s">
        <v>14</v>
      </c>
      <c r="D33" s="48" t="s">
        <v>54</v>
      </c>
      <c r="E33" s="29">
        <v>28.260725942736698</v>
      </c>
      <c r="F33" s="34">
        <v>21.836249926844499</v>
      </c>
      <c r="G33" s="60">
        <f t="shared" si="1"/>
        <v>6.4244760158921999</v>
      </c>
      <c r="H33" s="60">
        <f t="shared" si="2"/>
        <v>1.1642332886117393E-2</v>
      </c>
      <c r="J33" s="48" t="s">
        <v>14</v>
      </c>
      <c r="K33" s="48" t="s">
        <v>54</v>
      </c>
      <c r="L33" s="29">
        <v>25.3242535143333</v>
      </c>
      <c r="M33" s="34">
        <v>18.707259948921699</v>
      </c>
      <c r="N33" s="60">
        <f t="shared" si="3"/>
        <v>6.616993565411601</v>
      </c>
      <c r="O33" s="60">
        <f t="shared" si="4"/>
        <v>1.0187941808516661E-2</v>
      </c>
      <c r="Q33" s="48" t="s">
        <v>14</v>
      </c>
      <c r="R33" s="48" t="s">
        <v>54</v>
      </c>
      <c r="S33" s="29">
        <v>22.743057547037498</v>
      </c>
      <c r="T33" s="29">
        <v>19.520708679654899</v>
      </c>
      <c r="U33" s="60">
        <f t="shared" si="0"/>
        <v>3.2223488673825997</v>
      </c>
      <c r="V33" s="60">
        <f t="shared" si="5"/>
        <v>0.10714609175957288</v>
      </c>
    </row>
    <row r="34" spans="3:22">
      <c r="C34" s="48" t="s">
        <v>14</v>
      </c>
      <c r="D34" s="48" t="s">
        <v>55</v>
      </c>
      <c r="E34" s="29">
        <v>26.261359211838499</v>
      </c>
      <c r="F34" s="34">
        <v>18.869562840958601</v>
      </c>
      <c r="G34" s="60">
        <f t="shared" si="1"/>
        <v>7.3917963708798986</v>
      </c>
      <c r="H34" s="60">
        <f t="shared" si="2"/>
        <v>5.9545311362070785E-3</v>
      </c>
      <c r="J34" s="48" t="s">
        <v>14</v>
      </c>
      <c r="K34" s="48" t="s">
        <v>55</v>
      </c>
      <c r="L34" s="29">
        <v>25.921712983550901</v>
      </c>
      <c r="M34" s="34">
        <v>19.171013146215799</v>
      </c>
      <c r="N34" s="60">
        <f t="shared" si="3"/>
        <v>6.7506998373351017</v>
      </c>
      <c r="O34" s="60">
        <f t="shared" si="4"/>
        <v>9.2861748600823538E-3</v>
      </c>
      <c r="Q34" s="48" t="s">
        <v>14</v>
      </c>
      <c r="R34" s="48" t="s">
        <v>55</v>
      </c>
      <c r="S34" s="29">
        <v>26.184730269002401</v>
      </c>
      <c r="T34" s="29">
        <v>21.0232590642727</v>
      </c>
      <c r="U34" s="60">
        <f t="shared" si="0"/>
        <v>5.1614712047297004</v>
      </c>
      <c r="V34" s="60">
        <f t="shared" si="5"/>
        <v>2.7941025753605825E-2</v>
      </c>
    </row>
    <row r="35" spans="3:22">
      <c r="C35" s="48" t="s">
        <v>14</v>
      </c>
      <c r="D35" s="48" t="s">
        <v>56</v>
      </c>
      <c r="E35" s="29">
        <v>28.383719385873199</v>
      </c>
      <c r="F35" s="34">
        <v>19.202771402334101</v>
      </c>
      <c r="G35" s="60">
        <f t="shared" si="1"/>
        <v>9.1809479835390988</v>
      </c>
      <c r="H35" s="60">
        <f t="shared" si="2"/>
        <v>1.7228968156844985E-3</v>
      </c>
      <c r="J35" s="48" t="s">
        <v>14</v>
      </c>
      <c r="K35" s="48" t="s">
        <v>56</v>
      </c>
      <c r="L35" s="29">
        <v>25.985394353681599</v>
      </c>
      <c r="M35" s="34">
        <v>19.426579990834501</v>
      </c>
      <c r="N35" s="60">
        <f t="shared" si="3"/>
        <v>6.5588143628470981</v>
      </c>
      <c r="O35" s="60">
        <f t="shared" si="4"/>
        <v>1.0607184935031211E-2</v>
      </c>
      <c r="Q35" s="48" t="s">
        <v>14</v>
      </c>
      <c r="R35" s="48" t="s">
        <v>56</v>
      </c>
      <c r="S35" s="29">
        <v>29.754563165511701</v>
      </c>
      <c r="T35" s="29">
        <v>22.0588358400544</v>
      </c>
      <c r="U35" s="60">
        <f t="shared" si="0"/>
        <v>7.6957273254573018</v>
      </c>
      <c r="V35" s="60">
        <f t="shared" si="5"/>
        <v>4.8234217410587834E-3</v>
      </c>
    </row>
    <row r="36" spans="3:22">
      <c r="C36" s="48" t="s">
        <v>14</v>
      </c>
      <c r="D36" s="48" t="s">
        <v>57</v>
      </c>
      <c r="E36" s="29">
        <v>27.0701061932381</v>
      </c>
      <c r="F36" s="29">
        <v>19.0798094027034</v>
      </c>
      <c r="G36" s="60">
        <f t="shared" si="1"/>
        <v>7.9902967905346998</v>
      </c>
      <c r="H36" s="60">
        <f t="shared" si="2"/>
        <v>3.9326110193278162E-3</v>
      </c>
      <c r="J36" s="48" t="s">
        <v>14</v>
      </c>
      <c r="K36" s="48" t="s">
        <v>57</v>
      </c>
      <c r="L36" s="29">
        <v>26.315213451990001</v>
      </c>
      <c r="M36" s="29">
        <v>20.244748505390501</v>
      </c>
      <c r="N36" s="60">
        <f t="shared" si="3"/>
        <v>6.0704649465995004</v>
      </c>
      <c r="O36" s="60">
        <f t="shared" si="4"/>
        <v>1.4880172417846988E-2</v>
      </c>
      <c r="Q36" s="48" t="s">
        <v>14</v>
      </c>
      <c r="R36" s="48" t="s">
        <v>57</v>
      </c>
      <c r="S36" s="29">
        <v>25.021110702050901</v>
      </c>
      <c r="T36" s="29">
        <v>20.695047729617801</v>
      </c>
      <c r="U36" s="60">
        <f t="shared" si="0"/>
        <v>4.3260629724330997</v>
      </c>
      <c r="V36" s="60">
        <f t="shared" si="5"/>
        <v>4.9856901228487967E-2</v>
      </c>
    </row>
    <row r="37" spans="3:22">
      <c r="C37" s="48" t="s">
        <v>16</v>
      </c>
      <c r="D37" s="48" t="s">
        <v>58</v>
      </c>
      <c r="E37" s="29">
        <v>27.031514922934399</v>
      </c>
      <c r="F37" s="34">
        <v>19.316566345531399</v>
      </c>
      <c r="G37" s="60">
        <f t="shared" si="1"/>
        <v>7.7149485774029998</v>
      </c>
      <c r="H37" s="60">
        <f t="shared" si="2"/>
        <v>4.7595847373743429E-3</v>
      </c>
      <c r="J37" s="48" t="s">
        <v>16</v>
      </c>
      <c r="K37" s="48" t="s">
        <v>58</v>
      </c>
      <c r="L37" s="29">
        <v>25.400184376953199</v>
      </c>
      <c r="M37" s="34">
        <v>19.283146262984999</v>
      </c>
      <c r="N37" s="60">
        <f t="shared" si="3"/>
        <v>6.1170381139681993</v>
      </c>
      <c r="O37" s="60">
        <f t="shared" si="4"/>
        <v>1.4407480587040271E-2</v>
      </c>
      <c r="Q37" s="48" t="s">
        <v>16</v>
      </c>
      <c r="R37" s="48" t="s">
        <v>58</v>
      </c>
      <c r="S37" s="29">
        <v>22.379975161104198</v>
      </c>
      <c r="T37" s="29">
        <v>21.3815607479054</v>
      </c>
      <c r="U37" s="60">
        <f t="shared" si="0"/>
        <v>0.9984144131987982</v>
      </c>
      <c r="V37" s="60">
        <f t="shared" si="5"/>
        <v>0.50054982459604092</v>
      </c>
    </row>
    <row r="38" spans="3:22">
      <c r="C38" s="48" t="s">
        <v>16</v>
      </c>
      <c r="D38" s="48" t="s">
        <v>59</v>
      </c>
      <c r="E38" s="29">
        <v>27.0452503406533</v>
      </c>
      <c r="F38" s="34">
        <v>19.210986384099201</v>
      </c>
      <c r="G38" s="60">
        <f t="shared" si="1"/>
        <v>7.8342639565540999</v>
      </c>
      <c r="H38" s="60">
        <f t="shared" si="2"/>
        <v>4.3817899519406536E-3</v>
      </c>
      <c r="J38" s="48" t="s">
        <v>16</v>
      </c>
      <c r="K38" s="48" t="s">
        <v>59</v>
      </c>
      <c r="L38" s="29">
        <v>30.3896356144534</v>
      </c>
      <c r="M38" s="34">
        <v>21.112345097130799</v>
      </c>
      <c r="N38" s="60">
        <f t="shared" si="3"/>
        <v>9.2772905173226015</v>
      </c>
      <c r="O38" s="60">
        <f t="shared" si="4"/>
        <v>1.6116000633832697E-3</v>
      </c>
      <c r="Q38" s="48" t="s">
        <v>16</v>
      </c>
      <c r="R38" s="48" t="s">
        <v>59</v>
      </c>
      <c r="S38" s="29">
        <v>21.146474581207201</v>
      </c>
      <c r="T38" s="29">
        <v>20.656847350589899</v>
      </c>
      <c r="U38" s="60">
        <f t="shared" si="0"/>
        <v>0.48962723061730173</v>
      </c>
      <c r="V38" s="60">
        <f t="shared" si="5"/>
        <v>0.71220909749486683</v>
      </c>
    </row>
    <row r="39" spans="3:22">
      <c r="C39" s="48" t="s">
        <v>16</v>
      </c>
      <c r="D39" s="48" t="s">
        <v>60</v>
      </c>
      <c r="E39" s="29">
        <v>26.612159874102801</v>
      </c>
      <c r="F39" s="34">
        <v>19.509654412297799</v>
      </c>
      <c r="G39" s="60">
        <f t="shared" si="1"/>
        <v>7.1025054618050021</v>
      </c>
      <c r="H39" s="60">
        <f t="shared" si="2"/>
        <v>7.2766722065889912E-3</v>
      </c>
      <c r="J39" s="48" t="s">
        <v>16</v>
      </c>
      <c r="K39" s="48" t="s">
        <v>60</v>
      </c>
      <c r="L39" s="29">
        <v>30.1863729829021</v>
      </c>
      <c r="M39" s="34">
        <v>23.187809787502701</v>
      </c>
      <c r="N39" s="60">
        <f t="shared" si="3"/>
        <v>6.9985631953993988</v>
      </c>
      <c r="O39" s="60">
        <f t="shared" si="4"/>
        <v>7.8202844777186756E-3</v>
      </c>
      <c r="Q39" s="48" t="s">
        <v>16</v>
      </c>
      <c r="R39" s="48" t="s">
        <v>60</v>
      </c>
      <c r="S39" s="29">
        <v>20.119803660179102</v>
      </c>
      <c r="T39" s="29">
        <v>20.845204662908301</v>
      </c>
      <c r="U39" s="60">
        <f t="shared" si="0"/>
        <v>-0.72540100272919972</v>
      </c>
      <c r="V39" s="60">
        <f t="shared" si="5"/>
        <v>1.65336013036114</v>
      </c>
    </row>
    <row r="40" spans="3:22">
      <c r="E40" s="38"/>
      <c r="F40" s="61"/>
      <c r="G40" s="62"/>
      <c r="H40" s="62"/>
      <c r="L40" s="38"/>
      <c r="M40" s="61"/>
      <c r="N40" s="62"/>
      <c r="O40" s="62"/>
      <c r="S40" s="38"/>
      <c r="T40" s="38"/>
      <c r="U40" s="62"/>
      <c r="V40" s="62"/>
    </row>
    <row r="41" spans="3:22">
      <c r="C41" s="57" t="s">
        <v>75</v>
      </c>
      <c r="D41" s="49"/>
      <c r="E41" s="44" t="s">
        <v>62</v>
      </c>
      <c r="F41" s="49" t="s">
        <v>24</v>
      </c>
      <c r="G41" s="49" t="s">
        <v>25</v>
      </c>
      <c r="H41" s="49" t="s">
        <v>26</v>
      </c>
      <c r="I41" s="49" t="s">
        <v>27</v>
      </c>
      <c r="L41" s="38"/>
      <c r="M41" s="61"/>
      <c r="N41" s="62"/>
      <c r="O41" s="62"/>
      <c r="S41" s="38"/>
      <c r="T41" s="38"/>
      <c r="U41" s="62"/>
      <c r="V41" s="62"/>
    </row>
    <row r="42" spans="3:22">
      <c r="C42" s="44"/>
      <c r="D42" s="143" t="s">
        <v>11</v>
      </c>
      <c r="E42" s="136" t="s">
        <v>19</v>
      </c>
      <c r="F42" s="62">
        <f>H7</f>
        <v>9.9960010883943292E-4</v>
      </c>
      <c r="G42" s="63">
        <f>H10</f>
        <v>3.2592542629782664E-3</v>
      </c>
      <c r="H42" s="63">
        <f>H18</f>
        <v>3.6148656176532498E-3</v>
      </c>
      <c r="I42" s="63">
        <f>H29</f>
        <v>6.7133004673200301E-3</v>
      </c>
      <c r="L42" s="38"/>
      <c r="M42" s="61"/>
      <c r="N42" s="62"/>
      <c r="O42" s="62"/>
      <c r="S42" s="38"/>
      <c r="T42" s="38"/>
      <c r="U42" s="62"/>
      <c r="V42" s="62"/>
    </row>
    <row r="43" spans="3:22">
      <c r="C43" s="44"/>
      <c r="D43" s="143"/>
      <c r="E43" s="136"/>
      <c r="F43" s="62">
        <f>H8</f>
        <v>1.5276018768108233E-3</v>
      </c>
      <c r="G43" s="63">
        <f>H11</f>
        <v>2.7783913335860948E-3</v>
      </c>
      <c r="H43" s="63">
        <f>H19</f>
        <v>5.7397733248729672E-3</v>
      </c>
      <c r="I43" s="63">
        <f>H30</f>
        <v>1.3958091616343352E-2</v>
      </c>
      <c r="L43" s="38"/>
      <c r="M43" s="61"/>
      <c r="N43" s="62"/>
      <c r="O43" s="62"/>
      <c r="S43" s="38"/>
      <c r="T43" s="38"/>
      <c r="U43" s="62"/>
      <c r="V43" s="62"/>
    </row>
    <row r="44" spans="3:22">
      <c r="C44" s="44"/>
      <c r="D44" s="143"/>
      <c r="E44" s="136"/>
      <c r="F44" s="62">
        <f>H9</f>
        <v>8.1322362694847075E-4</v>
      </c>
      <c r="G44" s="63">
        <f>H12</f>
        <v>1.8543342074718965E-3</v>
      </c>
      <c r="H44" s="63">
        <f>H20</f>
        <v>6.8315415722112905E-3</v>
      </c>
      <c r="I44" s="63">
        <f>H31</f>
        <v>5.0286675508914207E-3</v>
      </c>
      <c r="L44" s="38"/>
      <c r="M44" s="61"/>
      <c r="N44" s="62"/>
      <c r="O44" s="62"/>
      <c r="S44" s="38"/>
      <c r="T44" s="38"/>
      <c r="U44" s="62"/>
      <c r="V44" s="62"/>
    </row>
    <row r="45" spans="3:22">
      <c r="C45" s="44"/>
      <c r="D45" s="143"/>
      <c r="E45" s="44"/>
      <c r="F45" s="63"/>
      <c r="G45" s="63"/>
      <c r="H45" s="63"/>
      <c r="I45" s="63"/>
      <c r="L45" s="38"/>
      <c r="M45" s="61"/>
      <c r="N45" s="62"/>
      <c r="O45" s="62"/>
      <c r="S45" s="38"/>
      <c r="T45" s="38"/>
      <c r="U45" s="62"/>
      <c r="V45" s="62"/>
    </row>
    <row r="46" spans="3:22">
      <c r="C46" s="44"/>
      <c r="D46" s="143"/>
      <c r="E46" s="44"/>
      <c r="F46" s="63"/>
      <c r="G46" s="63"/>
      <c r="H46" s="63"/>
      <c r="I46" s="63"/>
      <c r="L46" s="38"/>
      <c r="M46" s="61"/>
      <c r="N46" s="62"/>
      <c r="O46" s="62"/>
      <c r="S46" s="38"/>
      <c r="T46" s="38"/>
      <c r="U46" s="62"/>
      <c r="V46" s="62"/>
    </row>
    <row r="47" spans="3:22">
      <c r="C47" s="44"/>
      <c r="D47" s="143"/>
      <c r="E47" s="136" t="s">
        <v>20</v>
      </c>
      <c r="F47" s="62">
        <f>O7</f>
        <v>5.4630673437411964E-3</v>
      </c>
      <c r="G47" s="63">
        <f>O10</f>
        <v>1.1271027668559429E-2</v>
      </c>
      <c r="H47" s="63">
        <f>O18</f>
        <v>1.7068167399683355E-2</v>
      </c>
      <c r="I47" s="63">
        <f>O29</f>
        <v>7.327248728872536E-2</v>
      </c>
      <c r="L47" s="38"/>
      <c r="M47" s="61"/>
      <c r="N47" s="62"/>
      <c r="O47" s="62"/>
      <c r="S47" s="38"/>
      <c r="T47" s="38"/>
      <c r="U47" s="62"/>
      <c r="V47" s="62"/>
    </row>
    <row r="48" spans="3:22">
      <c r="C48" s="44"/>
      <c r="D48" s="143"/>
      <c r="E48" s="136"/>
      <c r="F48" s="62">
        <f>O8</f>
        <v>3.509221543191169E-3</v>
      </c>
      <c r="G48" s="63">
        <f>O11</f>
        <v>2.7729614378927219E-2</v>
      </c>
      <c r="H48" s="63">
        <f>O19</f>
        <v>1.4288884347118058E-2</v>
      </c>
      <c r="I48" s="63">
        <f>O30</f>
        <v>5.2480996902761826E-2</v>
      </c>
      <c r="L48" s="38"/>
      <c r="M48" s="61"/>
      <c r="N48" s="62"/>
      <c r="O48" s="62"/>
      <c r="S48" s="38"/>
      <c r="T48" s="38"/>
      <c r="U48" s="62"/>
      <c r="V48" s="62"/>
    </row>
    <row r="49" spans="3:22">
      <c r="C49" s="44"/>
      <c r="D49" s="143"/>
      <c r="E49" s="136"/>
      <c r="F49" s="62">
        <f>O9</f>
        <v>2.1983828972784E-2</v>
      </c>
      <c r="G49" s="63">
        <f>O12</f>
        <v>5.4389601160603901E-2</v>
      </c>
      <c r="H49" s="63">
        <f>O20</f>
        <v>2.9467454473519922E-2</v>
      </c>
      <c r="I49" s="63">
        <f>O31</f>
        <v>2.8315020283371885E-2</v>
      </c>
      <c r="L49" s="38"/>
      <c r="M49" s="61"/>
      <c r="N49" s="62"/>
      <c r="O49" s="62"/>
      <c r="S49" s="38"/>
      <c r="T49" s="38"/>
      <c r="U49" s="62"/>
      <c r="V49" s="62"/>
    </row>
    <row r="50" spans="3:22">
      <c r="C50" s="44"/>
      <c r="D50" s="143"/>
      <c r="E50" s="44"/>
      <c r="F50" s="63"/>
      <c r="G50" s="63"/>
      <c r="H50" s="63"/>
      <c r="I50" s="63"/>
      <c r="L50" s="38"/>
      <c r="M50" s="61"/>
      <c r="N50" s="62"/>
      <c r="O50" s="62"/>
      <c r="S50" s="38"/>
      <c r="T50" s="38"/>
      <c r="U50" s="62"/>
      <c r="V50" s="62"/>
    </row>
    <row r="51" spans="3:22">
      <c r="C51" s="44"/>
      <c r="D51" s="143"/>
      <c r="E51" s="44"/>
      <c r="F51" s="63"/>
      <c r="G51" s="63"/>
      <c r="H51" s="63"/>
      <c r="I51" s="63"/>
      <c r="L51" s="38"/>
      <c r="M51" s="61"/>
      <c r="N51" s="62"/>
      <c r="O51" s="62"/>
      <c r="S51" s="38"/>
      <c r="T51" s="38"/>
      <c r="U51" s="62"/>
      <c r="V51" s="62"/>
    </row>
    <row r="52" spans="3:22">
      <c r="C52" s="44"/>
      <c r="D52" s="143"/>
      <c r="E52" s="136" t="s">
        <v>21</v>
      </c>
      <c r="F52" s="62">
        <f>V7</f>
        <v>0.6131055674994379</v>
      </c>
      <c r="G52" s="63">
        <f>V10</f>
        <v>9.1971475465730688</v>
      </c>
      <c r="H52" s="63">
        <f>V18</f>
        <v>1.0832456840549447</v>
      </c>
      <c r="I52" s="63">
        <f>V29</f>
        <v>6.0299466779270867</v>
      </c>
      <c r="L52" s="38"/>
      <c r="M52" s="61"/>
      <c r="N52" s="62"/>
      <c r="O52" s="62"/>
      <c r="S52" s="38"/>
      <c r="T52" s="38"/>
      <c r="U52" s="62"/>
      <c r="V52" s="62"/>
    </row>
    <row r="53" spans="3:22">
      <c r="C53" s="44"/>
      <c r="D53" s="143"/>
      <c r="E53" s="136"/>
      <c r="F53" s="62">
        <f>V8</f>
        <v>8.4805250759099282E-2</v>
      </c>
      <c r="G53" s="63">
        <f>V11</f>
        <v>9.6241247360820363</v>
      </c>
      <c r="H53" s="63">
        <f>V19</f>
        <v>8.3520263376763442</v>
      </c>
      <c r="I53" s="63">
        <f>V30</f>
        <v>6.0873992756264839</v>
      </c>
      <c r="L53" s="38"/>
      <c r="M53" s="61"/>
      <c r="N53" s="62"/>
      <c r="O53" s="62"/>
      <c r="S53" s="38"/>
      <c r="T53" s="38"/>
      <c r="U53" s="62"/>
      <c r="V53" s="62"/>
    </row>
    <row r="54" spans="3:22">
      <c r="C54" s="44"/>
      <c r="D54" s="143"/>
      <c r="E54" s="136"/>
      <c r="F54" s="62">
        <f>V9</f>
        <v>5.4102487058737244E-3</v>
      </c>
      <c r="G54" s="63">
        <f>V12</f>
        <v>8.9472359417537284</v>
      </c>
      <c r="H54" s="63">
        <f>V20</f>
        <v>0.6505869540503445</v>
      </c>
      <c r="I54" s="63">
        <f>V31</f>
        <v>3.5646007845543433</v>
      </c>
      <c r="L54" s="38"/>
      <c r="M54" s="61"/>
      <c r="N54" s="62"/>
      <c r="O54" s="62"/>
      <c r="S54" s="38"/>
      <c r="T54" s="38"/>
      <c r="U54" s="62"/>
      <c r="V54" s="62"/>
    </row>
    <row r="55" spans="3:22">
      <c r="C55" s="44"/>
      <c r="D55" s="143"/>
      <c r="E55" s="44"/>
      <c r="F55" s="63"/>
      <c r="G55" s="63"/>
      <c r="H55" s="63"/>
      <c r="I55" s="63"/>
      <c r="L55" s="38"/>
      <c r="M55" s="61"/>
      <c r="N55" s="62"/>
      <c r="O55" s="62"/>
      <c r="S55" s="38"/>
      <c r="T55" s="38"/>
      <c r="U55" s="62"/>
      <c r="V55" s="62"/>
    </row>
    <row r="56" spans="3:22">
      <c r="C56" s="44"/>
      <c r="D56" s="143"/>
      <c r="E56" s="44"/>
      <c r="F56" s="63"/>
      <c r="G56" s="63"/>
      <c r="H56" s="63"/>
      <c r="I56" s="63"/>
      <c r="L56" s="38"/>
      <c r="M56" s="61"/>
      <c r="N56" s="62"/>
      <c r="O56" s="62"/>
      <c r="S56" s="38"/>
      <c r="T56" s="38"/>
      <c r="U56" s="62"/>
      <c r="V56" s="62"/>
    </row>
    <row r="57" spans="3:22">
      <c r="C57" s="44"/>
      <c r="D57" s="143" t="s">
        <v>16</v>
      </c>
      <c r="E57" s="136" t="s">
        <v>19</v>
      </c>
      <c r="F57" s="63"/>
      <c r="G57" s="63"/>
      <c r="H57" s="63">
        <f>H26</f>
        <v>4.2011539648783786E-3</v>
      </c>
      <c r="I57" s="63">
        <f>H37</f>
        <v>4.7595847373743429E-3</v>
      </c>
      <c r="L57" s="38"/>
      <c r="M57" s="61"/>
      <c r="N57" s="62"/>
      <c r="O57" s="62"/>
      <c r="S57" s="38"/>
      <c r="T57" s="38"/>
      <c r="U57" s="62"/>
      <c r="V57" s="62"/>
    </row>
    <row r="58" spans="3:22">
      <c r="C58" s="44"/>
      <c r="D58" s="143"/>
      <c r="E58" s="136"/>
      <c r="F58" s="63"/>
      <c r="G58" s="63"/>
      <c r="H58" s="63">
        <f>H27</f>
        <v>6.1204931816382802E-3</v>
      </c>
      <c r="I58" s="63">
        <f>H38</f>
        <v>4.3817899519406536E-3</v>
      </c>
      <c r="L58" s="38"/>
      <c r="M58" s="61"/>
      <c r="N58" s="62"/>
      <c r="O58" s="62"/>
      <c r="S58" s="38"/>
      <c r="T58" s="38"/>
      <c r="U58" s="62"/>
      <c r="V58" s="62"/>
    </row>
    <row r="59" spans="3:22">
      <c r="C59" s="44"/>
      <c r="D59" s="143"/>
      <c r="E59" s="136"/>
      <c r="F59" s="63"/>
      <c r="G59" s="63"/>
      <c r="H59" s="63">
        <f>H28</f>
        <v>3.7973195234178173E-3</v>
      </c>
      <c r="I59" s="63">
        <f>H39</f>
        <v>7.2766722065889912E-3</v>
      </c>
      <c r="L59" s="38"/>
      <c r="M59" s="61"/>
      <c r="N59" s="62"/>
      <c r="O59" s="62"/>
      <c r="S59" s="38"/>
      <c r="T59" s="38"/>
      <c r="U59" s="62"/>
      <c r="V59" s="62"/>
    </row>
    <row r="60" spans="3:22">
      <c r="C60" s="44"/>
      <c r="D60" s="143"/>
      <c r="E60" s="44"/>
      <c r="F60" s="63"/>
      <c r="G60" s="63"/>
      <c r="H60" s="63"/>
      <c r="I60" s="63"/>
      <c r="L60" s="38"/>
      <c r="M60" s="61"/>
      <c r="N60" s="62"/>
      <c r="O60" s="62"/>
      <c r="S60" s="38"/>
      <c r="T60" s="38"/>
      <c r="U60" s="62"/>
      <c r="V60" s="62"/>
    </row>
    <row r="61" spans="3:22">
      <c r="C61" s="44"/>
      <c r="D61" s="143"/>
      <c r="E61" s="44"/>
      <c r="F61" s="63"/>
      <c r="G61" s="63"/>
      <c r="H61" s="63"/>
      <c r="I61" s="63"/>
      <c r="L61" s="38"/>
      <c r="M61" s="61"/>
      <c r="N61" s="62"/>
      <c r="O61" s="62"/>
      <c r="S61" s="38"/>
      <c r="T61" s="38"/>
      <c r="U61" s="62"/>
      <c r="V61" s="62"/>
    </row>
    <row r="62" spans="3:22">
      <c r="C62" s="44"/>
      <c r="D62" s="143"/>
      <c r="E62" s="136" t="s">
        <v>20</v>
      </c>
      <c r="F62" s="63"/>
      <c r="G62" s="63"/>
      <c r="H62" s="63">
        <f>O26</f>
        <v>7.9328479360728961E-3</v>
      </c>
      <c r="I62" s="63">
        <f>O37</f>
        <v>1.4407480587040271E-2</v>
      </c>
    </row>
    <row r="63" spans="3:22">
      <c r="C63" s="44"/>
      <c r="D63" s="143"/>
      <c r="E63" s="136"/>
      <c r="F63" s="63"/>
      <c r="G63" s="63"/>
      <c r="H63" s="63">
        <f>O27</f>
        <v>1.8370605454795019E-2</v>
      </c>
      <c r="I63" s="63">
        <f>O38</f>
        <v>1.6116000633832697E-3</v>
      </c>
    </row>
    <row r="64" spans="3:22">
      <c r="C64" s="44"/>
      <c r="D64" s="143"/>
      <c r="E64" s="136"/>
      <c r="F64" s="63"/>
      <c r="G64" s="63"/>
      <c r="H64" s="63">
        <f>O28</f>
        <v>8.8856595858346193E-3</v>
      </c>
      <c r="I64" s="63">
        <f>O39</f>
        <v>7.8202844777186756E-3</v>
      </c>
    </row>
    <row r="65" spans="3:9">
      <c r="C65" s="44"/>
      <c r="D65" s="143"/>
      <c r="E65" s="44"/>
      <c r="F65" s="63"/>
      <c r="G65" s="63"/>
      <c r="H65" s="63"/>
      <c r="I65" s="63"/>
    </row>
    <row r="66" spans="3:9">
      <c r="C66" s="44"/>
      <c r="D66" s="143"/>
      <c r="E66" s="44"/>
      <c r="F66" s="63"/>
      <c r="G66" s="63"/>
      <c r="H66" s="63"/>
      <c r="I66" s="63"/>
    </row>
    <row r="67" spans="3:9">
      <c r="C67" s="44"/>
      <c r="D67" s="143"/>
      <c r="E67" s="136" t="s">
        <v>21</v>
      </c>
      <c r="F67" s="63"/>
      <c r="G67" s="63"/>
      <c r="H67" s="63">
        <f>V26</f>
        <v>0.47025691577360429</v>
      </c>
      <c r="I67" s="63">
        <f>V37</f>
        <v>0.50054982459604092</v>
      </c>
    </row>
    <row r="68" spans="3:9">
      <c r="C68" s="44"/>
      <c r="D68" s="143"/>
      <c r="E68" s="136"/>
      <c r="F68" s="63"/>
      <c r="G68" s="63"/>
      <c r="H68" s="63">
        <f>V27</f>
        <v>9.9105172397807764E-2</v>
      </c>
      <c r="I68" s="63">
        <f>V38</f>
        <v>0.71220909749486683</v>
      </c>
    </row>
    <row r="69" spans="3:9">
      <c r="C69" s="44"/>
      <c r="D69" s="143"/>
      <c r="E69" s="136"/>
      <c r="F69" s="63"/>
      <c r="G69" s="63"/>
      <c r="H69" s="63">
        <f>V28</f>
        <v>0.31996368299311284</v>
      </c>
      <c r="I69" s="63">
        <f>V39</f>
        <v>1.65336013036114</v>
      </c>
    </row>
    <row r="70" spans="3:9">
      <c r="C70" s="44"/>
      <c r="D70" s="143"/>
      <c r="E70" s="44"/>
      <c r="F70" s="63"/>
      <c r="G70" s="63"/>
      <c r="H70" s="63"/>
      <c r="I70" s="63"/>
    </row>
    <row r="71" spans="3:9">
      <c r="C71" s="44"/>
      <c r="D71" s="143"/>
      <c r="E71" s="44"/>
      <c r="F71" s="63"/>
      <c r="G71" s="63"/>
      <c r="H71" s="63"/>
      <c r="I71" s="63"/>
    </row>
    <row r="72" spans="3:9">
      <c r="C72" s="44"/>
      <c r="D72" s="143" t="s">
        <v>14</v>
      </c>
      <c r="E72" s="136" t="s">
        <v>19</v>
      </c>
      <c r="F72" s="63"/>
      <c r="G72" s="63">
        <f>H13</f>
        <v>4.9539681404975593E-3</v>
      </c>
      <c r="H72" s="63">
        <f>H21</f>
        <v>2.6179942099513777E-3</v>
      </c>
      <c r="I72" s="63">
        <f>H32</f>
        <v>1.0796792541074476E-3</v>
      </c>
    </row>
    <row r="73" spans="3:9">
      <c r="C73" s="44"/>
      <c r="D73" s="143"/>
      <c r="E73" s="136"/>
      <c r="F73" s="63"/>
      <c r="G73" s="63">
        <f>H14</f>
        <v>1.9036632771958102E-3</v>
      </c>
      <c r="H73" s="63">
        <f>H22</f>
        <v>1.4175793995699633E-2</v>
      </c>
      <c r="I73" s="63">
        <f>H33</f>
        <v>1.1642332886117393E-2</v>
      </c>
    </row>
    <row r="74" spans="3:9">
      <c r="C74" s="44"/>
      <c r="D74" s="143"/>
      <c r="E74" s="136"/>
      <c r="F74" s="63"/>
      <c r="G74" s="63">
        <f>H15</f>
        <v>1.0504215415182521E-3</v>
      </c>
      <c r="H74" s="63">
        <f>H23</f>
        <v>8.3603884341900976E-4</v>
      </c>
      <c r="I74" s="63">
        <f>H34</f>
        <v>5.9545311362070785E-3</v>
      </c>
    </row>
    <row r="75" spans="3:9">
      <c r="C75" s="44"/>
      <c r="D75" s="143"/>
      <c r="E75" s="136"/>
      <c r="F75" s="63"/>
      <c r="G75" s="63">
        <f>H16</f>
        <v>3.3280378058338778E-3</v>
      </c>
      <c r="H75" s="63">
        <f>H24</f>
        <v>4.4067156706060703E-4</v>
      </c>
      <c r="I75" s="63">
        <f>H35</f>
        <v>1.7228968156844985E-3</v>
      </c>
    </row>
    <row r="76" spans="3:9">
      <c r="C76" s="44"/>
      <c r="D76" s="143"/>
      <c r="E76" s="136"/>
      <c r="F76" s="63"/>
      <c r="G76" s="63">
        <f>H17</f>
        <v>2.226768361324869E-3</v>
      </c>
      <c r="H76" s="63">
        <f>H25</f>
        <v>1.7170319673140452E-3</v>
      </c>
      <c r="I76" s="63">
        <f>H36</f>
        <v>3.9326110193278162E-3</v>
      </c>
    </row>
    <row r="77" spans="3:9">
      <c r="C77" s="44"/>
      <c r="D77" s="143"/>
      <c r="E77" s="136" t="s">
        <v>20</v>
      </c>
      <c r="F77" s="63"/>
      <c r="G77" s="63">
        <f>O13</f>
        <v>2.4070111045782102E-2</v>
      </c>
      <c r="H77" s="63">
        <f>O21</f>
        <v>4.0442450823215514E-2</v>
      </c>
      <c r="I77" s="63">
        <f>O32</f>
        <v>6.0055058583102497E-3</v>
      </c>
    </row>
    <row r="78" spans="3:9">
      <c r="C78" s="44"/>
      <c r="D78" s="143"/>
      <c r="E78" s="136"/>
      <c r="F78" s="63"/>
      <c r="G78" s="63">
        <f>O14</f>
        <v>1.1413648907022319E-2</v>
      </c>
      <c r="H78" s="63">
        <f>O22</f>
        <v>1.4523621165137016E-2</v>
      </c>
      <c r="I78" s="63">
        <f>O33</f>
        <v>1.0187941808516661E-2</v>
      </c>
    </row>
    <row r="79" spans="3:9">
      <c r="C79" s="44"/>
      <c r="D79" s="143"/>
      <c r="E79" s="136"/>
      <c r="F79" s="63"/>
      <c r="G79" s="63">
        <f>O15</f>
        <v>1.6844754624781137E-2</v>
      </c>
      <c r="H79" s="63">
        <f>O23</f>
        <v>2.738195725082369E-2</v>
      </c>
      <c r="I79" s="63">
        <f>O34</f>
        <v>9.2861748600823538E-3</v>
      </c>
    </row>
    <row r="80" spans="3:9">
      <c r="C80" s="44"/>
      <c r="D80" s="143"/>
      <c r="E80" s="136"/>
      <c r="F80" s="63"/>
      <c r="G80" s="63">
        <f>O16</f>
        <v>2.482443377004484E-2</v>
      </c>
      <c r="H80" s="63">
        <f>O24</f>
        <v>1.7572924962362051E-2</v>
      </c>
      <c r="I80" s="63">
        <f>O35</f>
        <v>1.0607184935031211E-2</v>
      </c>
    </row>
    <row r="81" spans="3:22">
      <c r="C81" s="44"/>
      <c r="D81" s="143"/>
      <c r="E81" s="136"/>
      <c r="F81" s="63"/>
      <c r="G81" s="63">
        <f>O17</f>
        <v>1.5307037668761587E-2</v>
      </c>
      <c r="H81" s="63">
        <f>O25</f>
        <v>1.6827576439750479E-2</v>
      </c>
      <c r="I81" s="63">
        <f>O36</f>
        <v>1.4880172417846988E-2</v>
      </c>
    </row>
    <row r="82" spans="3:22">
      <c r="C82" s="44"/>
      <c r="D82" s="143"/>
      <c r="E82" s="136" t="s">
        <v>21</v>
      </c>
      <c r="F82" s="63"/>
      <c r="G82" s="63">
        <f>V13</f>
        <v>6.3392411171324632</v>
      </c>
      <c r="H82" s="63">
        <f>V21</f>
        <v>8.3840555295103328E-2</v>
      </c>
      <c r="I82" s="63">
        <f>V32</f>
        <v>0.19252231440451492</v>
      </c>
    </row>
    <row r="83" spans="3:22">
      <c r="C83" s="44"/>
      <c r="D83" s="143"/>
      <c r="E83" s="136"/>
      <c r="F83" s="63"/>
      <c r="G83" s="63">
        <f>V14</f>
        <v>4.4742581084727213</v>
      </c>
      <c r="H83" s="63">
        <f>V22</f>
        <v>3.569386048383557E-2</v>
      </c>
      <c r="I83" s="63">
        <f>V33</f>
        <v>0.10714609175957288</v>
      </c>
    </row>
    <row r="84" spans="3:22">
      <c r="C84" s="44"/>
      <c r="D84" s="143"/>
      <c r="E84" s="136"/>
      <c r="F84" s="63"/>
      <c r="G84" s="63">
        <f>V15</f>
        <v>7.2666314069585995</v>
      </c>
      <c r="H84" s="63">
        <f>V23</f>
        <v>1.1636458971731297E-2</v>
      </c>
      <c r="I84" s="63">
        <f>V34</f>
        <v>2.7941025753605825E-2</v>
      </c>
    </row>
    <row r="85" spans="3:22">
      <c r="C85" s="44"/>
      <c r="D85" s="143"/>
      <c r="E85" s="136"/>
      <c r="F85" s="63"/>
      <c r="G85" s="63">
        <f>V16</f>
        <v>6.9612696730072869</v>
      </c>
      <c r="H85" s="63">
        <f>V24</f>
        <v>0.16350658798068776</v>
      </c>
      <c r="I85" s="63">
        <f>V35</f>
        <v>4.8234217410587834E-3</v>
      </c>
    </row>
    <row r="86" spans="3:22">
      <c r="C86" s="44"/>
      <c r="D86" s="143"/>
      <c r="E86" s="136"/>
      <c r="F86" s="63"/>
      <c r="G86" s="63">
        <f>V17</f>
        <v>4.6054864912295104</v>
      </c>
      <c r="H86" s="63">
        <f>V25</f>
        <v>6.5231597441651476E-3</v>
      </c>
      <c r="I86" s="63">
        <f>V36</f>
        <v>4.9856901228487967E-2</v>
      </c>
    </row>
    <row r="88" spans="3:22">
      <c r="C88" s="57" t="s">
        <v>74</v>
      </c>
    </row>
    <row r="89" spans="3:22">
      <c r="C89" s="58" t="s">
        <v>19</v>
      </c>
      <c r="D89" s="58"/>
      <c r="J89" s="58" t="s">
        <v>20</v>
      </c>
      <c r="K89" s="58"/>
      <c r="Q89" s="58" t="s">
        <v>21</v>
      </c>
      <c r="R89" s="58"/>
    </row>
    <row r="90" spans="3:22">
      <c r="C90" s="59" t="s">
        <v>63</v>
      </c>
      <c r="D90" s="47" t="s">
        <v>62</v>
      </c>
      <c r="E90" s="47" t="s">
        <v>73</v>
      </c>
      <c r="F90" s="47" t="s">
        <v>65</v>
      </c>
      <c r="G90" s="59" t="s">
        <v>61</v>
      </c>
      <c r="H90" s="59" t="s">
        <v>115</v>
      </c>
      <c r="J90" s="59" t="s">
        <v>63</v>
      </c>
      <c r="K90" s="47" t="s">
        <v>62</v>
      </c>
      <c r="L90" s="47" t="s">
        <v>73</v>
      </c>
      <c r="M90" s="47" t="s">
        <v>65</v>
      </c>
      <c r="N90" s="59" t="s">
        <v>61</v>
      </c>
      <c r="O90" s="59" t="s">
        <v>115</v>
      </c>
      <c r="Q90" s="59" t="s">
        <v>63</v>
      </c>
      <c r="R90" s="47" t="s">
        <v>62</v>
      </c>
      <c r="S90" s="47" t="s">
        <v>73</v>
      </c>
      <c r="T90" s="47" t="s">
        <v>65</v>
      </c>
      <c r="U90" s="59" t="s">
        <v>61</v>
      </c>
      <c r="V90" s="59" t="s">
        <v>115</v>
      </c>
    </row>
    <row r="91" spans="3:22">
      <c r="C91" s="48" t="s">
        <v>11</v>
      </c>
      <c r="D91" s="48" t="s">
        <v>28</v>
      </c>
      <c r="E91" s="29">
        <v>25.056952632218302</v>
      </c>
      <c r="F91" s="34">
        <v>19.507829925831601</v>
      </c>
      <c r="G91" s="60">
        <f t="shared" ref="G91:G123" si="6">E91-F91</f>
        <v>5.5491227063867008</v>
      </c>
      <c r="H91" s="60">
        <f>2^-G91</f>
        <v>2.1357362339083821E-2</v>
      </c>
      <c r="J91" s="48" t="s">
        <v>11</v>
      </c>
      <c r="K91" s="48" t="s">
        <v>28</v>
      </c>
      <c r="L91" s="29">
        <v>27.032618092271999</v>
      </c>
      <c r="M91" s="34">
        <v>22.7533090503218</v>
      </c>
      <c r="N91" s="60">
        <f t="shared" ref="N91:N123" si="7">L91-M91</f>
        <v>4.2793090419501993</v>
      </c>
      <c r="O91" s="60">
        <f>2^-N91</f>
        <v>5.1499097426118468E-2</v>
      </c>
      <c r="Q91" s="48" t="s">
        <v>11</v>
      </c>
      <c r="R91" s="48" t="s">
        <v>28</v>
      </c>
      <c r="S91" s="29">
        <v>26.1640231364876</v>
      </c>
      <c r="T91" s="29">
        <v>22.568676361955301</v>
      </c>
      <c r="U91" s="64">
        <f t="shared" ref="U91:U123" si="8">S91-T91</f>
        <v>3.5953467745322989</v>
      </c>
      <c r="V91" s="60">
        <f>2^-U91</f>
        <v>8.2735667685393879E-2</v>
      </c>
    </row>
    <row r="92" spans="3:22">
      <c r="C92" s="48" t="s">
        <v>11</v>
      </c>
      <c r="D92" s="48" t="s">
        <v>29</v>
      </c>
      <c r="E92" s="29">
        <v>24.021126799522101</v>
      </c>
      <c r="F92" s="34">
        <v>19.884080307784298</v>
      </c>
      <c r="G92" s="60">
        <f t="shared" si="6"/>
        <v>4.1370464917378023</v>
      </c>
      <c r="H92" s="60">
        <f t="shared" ref="H92:H123" si="9">2^-G92</f>
        <v>5.6836184126933489E-2</v>
      </c>
      <c r="I92" s="44"/>
      <c r="J92" s="48" t="s">
        <v>11</v>
      </c>
      <c r="K92" s="48" t="s">
        <v>29</v>
      </c>
      <c r="L92" s="29">
        <v>25.693392283406101</v>
      </c>
      <c r="M92" s="34">
        <v>21.641875636984199</v>
      </c>
      <c r="N92" s="60">
        <f t="shared" si="7"/>
        <v>4.0515166464219021</v>
      </c>
      <c r="O92" s="60">
        <f t="shared" ref="O92:O123" si="10">2^-N92</f>
        <v>6.030758831526227E-2</v>
      </c>
      <c r="P92" s="44"/>
      <c r="Q92" s="48" t="s">
        <v>11</v>
      </c>
      <c r="R92" s="48" t="s">
        <v>29</v>
      </c>
      <c r="S92" s="29">
        <v>26.109687915958698</v>
      </c>
      <c r="T92" s="29">
        <v>22.607865517482701</v>
      </c>
      <c r="U92" s="64">
        <f t="shared" si="8"/>
        <v>3.5018223984759977</v>
      </c>
      <c r="V92" s="60">
        <f t="shared" ref="V92:V123" si="11">2^-U92</f>
        <v>8.8276766827892761E-2</v>
      </c>
    </row>
    <row r="93" spans="3:22">
      <c r="C93" s="48" t="s">
        <v>11</v>
      </c>
      <c r="D93" s="48" t="s">
        <v>30</v>
      </c>
      <c r="E93" s="29">
        <v>24.742372352383398</v>
      </c>
      <c r="F93" s="34">
        <v>20.075908202748401</v>
      </c>
      <c r="G93" s="60">
        <f t="shared" si="6"/>
        <v>4.6664641496349972</v>
      </c>
      <c r="H93" s="60">
        <f t="shared" si="9"/>
        <v>3.93780600813812E-2</v>
      </c>
      <c r="I93" s="44"/>
      <c r="J93" s="48" t="s">
        <v>11</v>
      </c>
      <c r="K93" s="48" t="s">
        <v>30</v>
      </c>
      <c r="L93" s="29">
        <v>24.228032916166299</v>
      </c>
      <c r="M93" s="34">
        <v>21.286449523561199</v>
      </c>
      <c r="N93" s="60">
        <f t="shared" si="7"/>
        <v>2.9415833926051</v>
      </c>
      <c r="O93" s="60">
        <f t="shared" si="10"/>
        <v>0.13016528214382594</v>
      </c>
      <c r="P93" s="44"/>
      <c r="Q93" s="48" t="s">
        <v>11</v>
      </c>
      <c r="R93" s="48" t="s">
        <v>30</v>
      </c>
      <c r="S93" s="29">
        <v>26.029157063066201</v>
      </c>
      <c r="T93" s="29">
        <v>22.1932823169935</v>
      </c>
      <c r="U93" s="64">
        <f t="shared" si="8"/>
        <v>3.835874746072701</v>
      </c>
      <c r="V93" s="60">
        <f t="shared" si="11"/>
        <v>7.0030405621470032E-2</v>
      </c>
    </row>
    <row r="94" spans="3:22">
      <c r="C94" s="48" t="s">
        <v>11</v>
      </c>
      <c r="D94" s="48" t="s">
        <v>31</v>
      </c>
      <c r="E94" s="29">
        <v>24.313794890579</v>
      </c>
      <c r="F94" s="34">
        <v>19.8952653199797</v>
      </c>
      <c r="G94" s="60">
        <f t="shared" si="6"/>
        <v>4.4185295705993006</v>
      </c>
      <c r="H94" s="60">
        <f t="shared" si="9"/>
        <v>4.6761675361162366E-2</v>
      </c>
      <c r="J94" s="48" t="s">
        <v>11</v>
      </c>
      <c r="K94" s="48" t="s">
        <v>31</v>
      </c>
      <c r="L94" s="29">
        <v>26.025937219439999</v>
      </c>
      <c r="M94" s="34">
        <v>21.172863239753099</v>
      </c>
      <c r="N94" s="60">
        <f t="shared" si="7"/>
        <v>4.8530739796869007</v>
      </c>
      <c r="O94" s="60">
        <f t="shared" si="10"/>
        <v>3.4600243960257952E-2</v>
      </c>
      <c r="Q94" s="48" t="s">
        <v>11</v>
      </c>
      <c r="R94" s="48" t="s">
        <v>31</v>
      </c>
      <c r="S94" s="29">
        <v>23.477629113216899</v>
      </c>
      <c r="T94" s="29">
        <v>21.355857672715299</v>
      </c>
      <c r="U94" s="64">
        <f t="shared" si="8"/>
        <v>2.1217714405016004</v>
      </c>
      <c r="V94" s="60">
        <f t="shared" si="11"/>
        <v>0.22976461853167152</v>
      </c>
    </row>
    <row r="95" spans="3:22">
      <c r="C95" s="48" t="s">
        <v>11</v>
      </c>
      <c r="D95" s="48" t="s">
        <v>32</v>
      </c>
      <c r="E95" s="29">
        <v>24.451363733776802</v>
      </c>
      <c r="F95" s="34">
        <v>20.1156407900441</v>
      </c>
      <c r="G95" s="60">
        <f t="shared" si="6"/>
        <v>4.3357229437327014</v>
      </c>
      <c r="H95" s="60">
        <f t="shared" si="9"/>
        <v>4.9524185432382052E-2</v>
      </c>
      <c r="J95" s="48" t="s">
        <v>11</v>
      </c>
      <c r="K95" s="48" t="s">
        <v>32</v>
      </c>
      <c r="L95" s="29">
        <v>25.294146633064699</v>
      </c>
      <c r="M95" s="34">
        <v>20.711323250638301</v>
      </c>
      <c r="N95" s="60">
        <f t="shared" si="7"/>
        <v>4.5828233824263975</v>
      </c>
      <c r="O95" s="60">
        <f t="shared" si="10"/>
        <v>4.1728492649722518E-2</v>
      </c>
      <c r="Q95" s="48" t="s">
        <v>11</v>
      </c>
      <c r="R95" s="48" t="s">
        <v>32</v>
      </c>
      <c r="S95" s="29">
        <v>24.097202152011601</v>
      </c>
      <c r="T95" s="29">
        <v>21.543447793767299</v>
      </c>
      <c r="U95" s="64">
        <f t="shared" si="8"/>
        <v>2.5537543582443014</v>
      </c>
      <c r="V95" s="60">
        <f t="shared" si="11"/>
        <v>0.17031125005813388</v>
      </c>
    </row>
    <row r="96" spans="3:22">
      <c r="C96" s="48" t="s">
        <v>11</v>
      </c>
      <c r="D96" s="48" t="s">
        <v>33</v>
      </c>
      <c r="E96" s="29">
        <v>25.766124881141401</v>
      </c>
      <c r="F96" s="34">
        <v>20.011003310800799</v>
      </c>
      <c r="G96" s="60">
        <f t="shared" si="6"/>
        <v>5.7551215703406022</v>
      </c>
      <c r="H96" s="60">
        <f t="shared" si="9"/>
        <v>1.8515514249328853E-2</v>
      </c>
      <c r="J96" s="48" t="s">
        <v>11</v>
      </c>
      <c r="K96" s="48" t="s">
        <v>33</v>
      </c>
      <c r="L96" s="29">
        <v>23.794523538968001</v>
      </c>
      <c r="M96" s="34">
        <v>20.495495222936999</v>
      </c>
      <c r="N96" s="60">
        <f t="shared" si="7"/>
        <v>3.2990283160310021</v>
      </c>
      <c r="O96" s="60">
        <f t="shared" si="10"/>
        <v>0.10159995610814321</v>
      </c>
      <c r="Q96" s="48" t="s">
        <v>11</v>
      </c>
      <c r="R96" s="48" t="s">
        <v>33</v>
      </c>
      <c r="S96" s="29">
        <v>23.826663477634501</v>
      </c>
      <c r="T96" s="29">
        <v>21.318171864490701</v>
      </c>
      <c r="U96" s="64">
        <f t="shared" si="8"/>
        <v>2.5084916131438</v>
      </c>
      <c r="V96" s="60">
        <f t="shared" si="11"/>
        <v>0.17573925482980651</v>
      </c>
    </row>
    <row r="97" spans="3:22">
      <c r="C97" s="48" t="s">
        <v>14</v>
      </c>
      <c r="D97" s="48" t="s">
        <v>34</v>
      </c>
      <c r="E97" s="29">
        <v>26.524650698042102</v>
      </c>
      <c r="F97" s="34">
        <v>19.3278892138208</v>
      </c>
      <c r="G97" s="60">
        <f t="shared" si="6"/>
        <v>7.1967614842213017</v>
      </c>
      <c r="H97" s="60">
        <f t="shared" si="9"/>
        <v>6.8164604875066877E-3</v>
      </c>
      <c r="J97" s="48" t="s">
        <v>14</v>
      </c>
      <c r="K97" s="48" t="s">
        <v>34</v>
      </c>
      <c r="L97" s="29">
        <v>23.247010498329502</v>
      </c>
      <c r="M97" s="34">
        <v>19.305677928002201</v>
      </c>
      <c r="N97" s="60">
        <f t="shared" si="7"/>
        <v>3.941332570327301</v>
      </c>
      <c r="O97" s="60">
        <f t="shared" si="10"/>
        <v>6.5093957112332138E-2</v>
      </c>
      <c r="Q97" s="48" t="s">
        <v>14</v>
      </c>
      <c r="R97" s="48" t="s">
        <v>34</v>
      </c>
      <c r="S97" s="29">
        <v>24.676826187453202</v>
      </c>
      <c r="T97" s="29">
        <v>22.661813264769801</v>
      </c>
      <c r="U97" s="64">
        <f t="shared" si="8"/>
        <v>2.0150129226834004</v>
      </c>
      <c r="V97" s="60">
        <f t="shared" si="11"/>
        <v>0.24741194794549975</v>
      </c>
    </row>
    <row r="98" spans="3:22">
      <c r="C98" s="48" t="s">
        <v>14</v>
      </c>
      <c r="D98" s="48" t="s">
        <v>35</v>
      </c>
      <c r="E98" s="29">
        <v>24.883964416382401</v>
      </c>
      <c r="F98" s="34">
        <v>18.496460098043901</v>
      </c>
      <c r="G98" s="60">
        <f t="shared" si="6"/>
        <v>6.3875043183385003</v>
      </c>
      <c r="H98" s="60">
        <f t="shared" si="9"/>
        <v>1.1944544774374925E-2</v>
      </c>
      <c r="J98" s="48" t="s">
        <v>14</v>
      </c>
      <c r="K98" s="48" t="s">
        <v>35</v>
      </c>
      <c r="L98" s="29">
        <v>23.725230110904199</v>
      </c>
      <c r="M98" s="34">
        <v>19.4866321983943</v>
      </c>
      <c r="N98" s="60">
        <f t="shared" si="7"/>
        <v>4.2385979125098991</v>
      </c>
      <c r="O98" s="60">
        <f t="shared" si="10"/>
        <v>5.2973039020685848E-2</v>
      </c>
      <c r="Q98" s="48" t="s">
        <v>14</v>
      </c>
      <c r="R98" s="48" t="s">
        <v>35</v>
      </c>
      <c r="S98" s="29">
        <v>23.192860053653298</v>
      </c>
      <c r="T98" s="29">
        <v>21.218820209467101</v>
      </c>
      <c r="U98" s="64">
        <f t="shared" si="8"/>
        <v>1.9740398441861977</v>
      </c>
      <c r="V98" s="60">
        <f t="shared" si="11"/>
        <v>0.25453927000771004</v>
      </c>
    </row>
    <row r="99" spans="3:22">
      <c r="C99" s="48" t="s">
        <v>14</v>
      </c>
      <c r="D99" s="48" t="s">
        <v>36</v>
      </c>
      <c r="E99" s="29">
        <v>25.915408320825101</v>
      </c>
      <c r="F99" s="34">
        <v>19.109001647897198</v>
      </c>
      <c r="G99" s="60">
        <f t="shared" si="6"/>
        <v>6.8064066729279027</v>
      </c>
      <c r="H99" s="60">
        <f t="shared" si="9"/>
        <v>8.9344418952148428E-3</v>
      </c>
      <c r="J99" s="48" t="s">
        <v>14</v>
      </c>
      <c r="K99" s="48" t="s">
        <v>36</v>
      </c>
      <c r="L99" s="29">
        <v>26.137502143450401</v>
      </c>
      <c r="M99" s="34">
        <v>20.7945408831254</v>
      </c>
      <c r="N99" s="60">
        <f t="shared" si="7"/>
        <v>5.3429612603250014</v>
      </c>
      <c r="O99" s="60">
        <f t="shared" si="10"/>
        <v>2.4638167021742263E-2</v>
      </c>
      <c r="Q99" s="48" t="s">
        <v>14</v>
      </c>
      <c r="R99" s="48" t="s">
        <v>36</v>
      </c>
      <c r="S99" s="29">
        <v>23.2294476720669</v>
      </c>
      <c r="T99" s="29">
        <v>21.607213046564102</v>
      </c>
      <c r="U99" s="64">
        <f t="shared" si="8"/>
        <v>1.6222346255027986</v>
      </c>
      <c r="V99" s="60">
        <f t="shared" si="11"/>
        <v>0.32483193389868686</v>
      </c>
    </row>
    <row r="100" spans="3:22">
      <c r="C100" s="48" t="s">
        <v>14</v>
      </c>
      <c r="D100" s="48" t="s">
        <v>37</v>
      </c>
      <c r="E100" s="29">
        <v>24.864503092429899</v>
      </c>
      <c r="F100" s="34">
        <v>18.358378107915001</v>
      </c>
      <c r="G100" s="60">
        <f t="shared" si="6"/>
        <v>6.5061249845148978</v>
      </c>
      <c r="H100" s="60">
        <f t="shared" si="9"/>
        <v>1.1001736121754103E-2</v>
      </c>
      <c r="J100" s="48" t="s">
        <v>14</v>
      </c>
      <c r="K100" s="48" t="s">
        <v>37</v>
      </c>
      <c r="L100" s="29">
        <v>23.4961321414495</v>
      </c>
      <c r="M100" s="34">
        <v>20.281439258313402</v>
      </c>
      <c r="N100" s="60">
        <f t="shared" si="7"/>
        <v>3.2146928831360988</v>
      </c>
      <c r="O100" s="60">
        <f t="shared" si="10"/>
        <v>0.10771619784483738</v>
      </c>
      <c r="Q100" s="48" t="s">
        <v>14</v>
      </c>
      <c r="R100" s="48" t="s">
        <v>37</v>
      </c>
      <c r="S100" s="29">
        <v>23.6875941934568</v>
      </c>
      <c r="T100" s="29">
        <v>22.045749651505901</v>
      </c>
      <c r="U100" s="64">
        <f t="shared" si="8"/>
        <v>1.6418445419508991</v>
      </c>
      <c r="V100" s="60">
        <f t="shared" si="11"/>
        <v>0.32044650899214139</v>
      </c>
    </row>
    <row r="101" spans="3:22">
      <c r="C101" s="48" t="s">
        <v>14</v>
      </c>
      <c r="D101" s="48" t="s">
        <v>38</v>
      </c>
      <c r="E101" s="29">
        <v>27.7906520718807</v>
      </c>
      <c r="F101" s="34">
        <v>23.083333153740799</v>
      </c>
      <c r="G101" s="60">
        <f t="shared" si="6"/>
        <v>4.7073189181399009</v>
      </c>
      <c r="H101" s="60">
        <f t="shared" si="9"/>
        <v>3.8278578930844E-2</v>
      </c>
      <c r="J101" s="48" t="s">
        <v>14</v>
      </c>
      <c r="K101" s="48" t="s">
        <v>38</v>
      </c>
      <c r="L101" s="29">
        <v>25.446203552926001</v>
      </c>
      <c r="M101" s="34">
        <v>20.092893144985101</v>
      </c>
      <c r="N101" s="60">
        <f t="shared" si="7"/>
        <v>5.3533104079408993</v>
      </c>
      <c r="O101" s="60">
        <f t="shared" si="10"/>
        <v>2.4462057974776817E-2</v>
      </c>
      <c r="Q101" s="48" t="s">
        <v>14</v>
      </c>
      <c r="R101" s="48" t="s">
        <v>38</v>
      </c>
      <c r="S101" s="29">
        <v>23.272051281957001</v>
      </c>
      <c r="T101" s="29">
        <v>21.4744639589324</v>
      </c>
      <c r="U101" s="64">
        <f t="shared" si="8"/>
        <v>1.7975873230246009</v>
      </c>
      <c r="V101" s="60">
        <f t="shared" si="11"/>
        <v>0.28765524416849853</v>
      </c>
    </row>
    <row r="102" spans="3:22">
      <c r="C102" s="48" t="s">
        <v>11</v>
      </c>
      <c r="D102" s="48" t="s">
        <v>39</v>
      </c>
      <c r="E102" s="29">
        <v>24.645157587340101</v>
      </c>
      <c r="F102" s="34">
        <v>19.404713436792399</v>
      </c>
      <c r="G102" s="60">
        <f t="shared" si="6"/>
        <v>5.2404441505477024</v>
      </c>
      <c r="H102" s="60">
        <f t="shared" si="9"/>
        <v>2.6452646001060637E-2</v>
      </c>
      <c r="J102" s="48" t="s">
        <v>11</v>
      </c>
      <c r="K102" s="48" t="s">
        <v>39</v>
      </c>
      <c r="L102" s="29">
        <v>25.072294476896101</v>
      </c>
      <c r="M102" s="34">
        <v>19.7763843575453</v>
      </c>
      <c r="N102" s="60">
        <f t="shared" si="7"/>
        <v>5.2959101193508005</v>
      </c>
      <c r="O102" s="60">
        <f t="shared" si="10"/>
        <v>2.5454947152953468E-2</v>
      </c>
      <c r="Q102" s="48" t="s">
        <v>11</v>
      </c>
      <c r="R102" s="48" t="s">
        <v>39</v>
      </c>
      <c r="S102" s="29">
        <v>27.624012180424899</v>
      </c>
      <c r="T102" s="29">
        <v>23.417246994528401</v>
      </c>
      <c r="U102" s="64">
        <f t="shared" si="8"/>
        <v>4.2067651858964972</v>
      </c>
      <c r="V102" s="60">
        <f t="shared" si="11"/>
        <v>5.4154867093641493E-2</v>
      </c>
    </row>
    <row r="103" spans="3:22">
      <c r="C103" s="48" t="s">
        <v>11</v>
      </c>
      <c r="D103" s="48" t="s">
        <v>40</v>
      </c>
      <c r="E103" s="29">
        <v>24.184937722626898</v>
      </c>
      <c r="F103" s="34">
        <v>20.3099682656662</v>
      </c>
      <c r="G103" s="60">
        <f t="shared" si="6"/>
        <v>3.8749694569606987</v>
      </c>
      <c r="H103" s="60">
        <f t="shared" si="9"/>
        <v>6.8158176240892585E-2</v>
      </c>
      <c r="J103" s="48" t="s">
        <v>11</v>
      </c>
      <c r="K103" s="48" t="s">
        <v>40</v>
      </c>
      <c r="L103" s="29">
        <v>25.438113191386801</v>
      </c>
      <c r="M103" s="34">
        <v>20.3299359888385</v>
      </c>
      <c r="N103" s="60">
        <f t="shared" si="7"/>
        <v>5.1081772025483012</v>
      </c>
      <c r="O103" s="60">
        <f t="shared" si="10"/>
        <v>2.8992484848131252E-2</v>
      </c>
      <c r="Q103" s="48" t="s">
        <v>11</v>
      </c>
      <c r="R103" s="48" t="s">
        <v>40</v>
      </c>
      <c r="S103" s="29">
        <v>23.593167085685302</v>
      </c>
      <c r="T103" s="29">
        <v>21.2566323618727</v>
      </c>
      <c r="U103" s="64">
        <f t="shared" si="8"/>
        <v>2.3365347238126013</v>
      </c>
      <c r="V103" s="60">
        <f t="shared" si="11"/>
        <v>0.19798530740006393</v>
      </c>
    </row>
    <row r="104" spans="3:22">
      <c r="C104" s="48" t="s">
        <v>11</v>
      </c>
      <c r="D104" s="48" t="s">
        <v>41</v>
      </c>
      <c r="E104" s="29">
        <v>24.205580849241301</v>
      </c>
      <c r="F104" s="34">
        <v>20.2858908731668</v>
      </c>
      <c r="G104" s="60">
        <f t="shared" si="6"/>
        <v>3.9196899760745012</v>
      </c>
      <c r="H104" s="60">
        <f t="shared" si="9"/>
        <v>6.6077825619473257E-2</v>
      </c>
      <c r="J104" s="48" t="s">
        <v>11</v>
      </c>
      <c r="K104" s="48" t="s">
        <v>41</v>
      </c>
      <c r="L104" s="29">
        <v>25.2059952481819</v>
      </c>
      <c r="M104" s="34">
        <v>19.302029787619801</v>
      </c>
      <c r="N104" s="60">
        <f t="shared" si="7"/>
        <v>5.9039654605620981</v>
      </c>
      <c r="O104" s="60">
        <f t="shared" si="10"/>
        <v>1.6700493432962982E-2</v>
      </c>
      <c r="Q104" s="48" t="s">
        <v>11</v>
      </c>
      <c r="R104" s="48" t="s">
        <v>41</v>
      </c>
      <c r="S104" s="29">
        <v>25.410248360123202</v>
      </c>
      <c r="T104" s="29">
        <v>21.350408751849699</v>
      </c>
      <c r="U104" s="64">
        <f t="shared" si="8"/>
        <v>4.0598396082735029</v>
      </c>
      <c r="V104" s="60">
        <f t="shared" si="11"/>
        <v>5.9960673219511589E-2</v>
      </c>
    </row>
    <row r="105" spans="3:22">
      <c r="C105" s="48" t="s">
        <v>14</v>
      </c>
      <c r="D105" s="48" t="s">
        <v>42</v>
      </c>
      <c r="E105" s="29">
        <v>27.3756841437968</v>
      </c>
      <c r="F105" s="34">
        <v>20.168576052001999</v>
      </c>
      <c r="G105" s="60">
        <f t="shared" si="6"/>
        <v>7.2071080917948009</v>
      </c>
      <c r="H105" s="60">
        <f t="shared" si="9"/>
        <v>6.767749607987596E-3</v>
      </c>
      <c r="J105" s="48" t="s">
        <v>14</v>
      </c>
      <c r="K105" s="48" t="s">
        <v>42</v>
      </c>
      <c r="L105" s="29">
        <v>25.7835728479462</v>
      </c>
      <c r="M105" s="34">
        <v>19.0804172816168</v>
      </c>
      <c r="N105" s="60">
        <f t="shared" si="7"/>
        <v>6.7031555663294</v>
      </c>
      <c r="O105" s="60">
        <f t="shared" si="10"/>
        <v>9.5973008485032603E-3</v>
      </c>
      <c r="Q105" s="48" t="s">
        <v>14</v>
      </c>
      <c r="R105" s="48" t="s">
        <v>42</v>
      </c>
      <c r="S105" s="29">
        <v>29.088969158531601</v>
      </c>
      <c r="T105" s="29">
        <v>21.588320572805799</v>
      </c>
      <c r="U105" s="64">
        <f t="shared" si="8"/>
        <v>7.5006485857258021</v>
      </c>
      <c r="V105" s="60">
        <f t="shared" si="11"/>
        <v>5.5217887649409575E-3</v>
      </c>
    </row>
    <row r="106" spans="3:22">
      <c r="C106" s="48" t="s">
        <v>14</v>
      </c>
      <c r="D106" s="48" t="s">
        <v>43</v>
      </c>
      <c r="E106" s="29">
        <v>25.824201218622399</v>
      </c>
      <c r="F106" s="34">
        <v>18.419411632113299</v>
      </c>
      <c r="G106" s="60">
        <f t="shared" si="6"/>
        <v>7.4047895865091</v>
      </c>
      <c r="H106" s="60">
        <f t="shared" si="9"/>
        <v>5.9011441418210112E-3</v>
      </c>
      <c r="J106" s="48" t="s">
        <v>14</v>
      </c>
      <c r="K106" s="48" t="s">
        <v>43</v>
      </c>
      <c r="L106" s="29">
        <v>26.945234166879999</v>
      </c>
      <c r="M106" s="34">
        <v>18.876763164268201</v>
      </c>
      <c r="N106" s="60">
        <f t="shared" si="7"/>
        <v>8.0684710026117976</v>
      </c>
      <c r="O106" s="60">
        <f t="shared" si="10"/>
        <v>3.7251881182205982E-3</v>
      </c>
      <c r="Q106" s="48" t="s">
        <v>14</v>
      </c>
      <c r="R106" s="48" t="s">
        <v>43</v>
      </c>
      <c r="S106" s="29">
        <v>30.200865772026599</v>
      </c>
      <c r="T106" s="29">
        <v>22.459105531470001</v>
      </c>
      <c r="U106" s="64">
        <f t="shared" si="8"/>
        <v>7.7417602405565979</v>
      </c>
      <c r="V106" s="60">
        <f t="shared" si="11"/>
        <v>4.6719474409652401E-3</v>
      </c>
    </row>
    <row r="107" spans="3:22">
      <c r="C107" s="48" t="s">
        <v>14</v>
      </c>
      <c r="D107" s="48" t="s">
        <v>44</v>
      </c>
      <c r="E107" s="29">
        <v>25.418271499342001</v>
      </c>
      <c r="F107" s="34">
        <v>18.764768110750101</v>
      </c>
      <c r="G107" s="60">
        <f t="shared" si="6"/>
        <v>6.6535033885919006</v>
      </c>
      <c r="H107" s="60">
        <f t="shared" si="9"/>
        <v>9.9333537909587419E-3</v>
      </c>
      <c r="J107" s="48" t="s">
        <v>14</v>
      </c>
      <c r="K107" s="48" t="s">
        <v>44</v>
      </c>
      <c r="L107" s="29">
        <v>26.3603299526768</v>
      </c>
      <c r="M107" s="34">
        <v>18.67963113711</v>
      </c>
      <c r="N107" s="60">
        <f t="shared" si="7"/>
        <v>7.6806988155667995</v>
      </c>
      <c r="O107" s="60">
        <f t="shared" si="10"/>
        <v>4.8739297907252066E-3</v>
      </c>
      <c r="Q107" s="48" t="s">
        <v>14</v>
      </c>
      <c r="R107" s="48" t="s">
        <v>44</v>
      </c>
      <c r="S107" s="29">
        <v>32.263326827123798</v>
      </c>
      <c r="T107" s="29">
        <v>23.7232660532685</v>
      </c>
      <c r="U107" s="64">
        <f t="shared" si="8"/>
        <v>8.5400607738552985</v>
      </c>
      <c r="V107" s="60">
        <f t="shared" si="11"/>
        <v>2.6864919420890947E-3</v>
      </c>
    </row>
    <row r="108" spans="3:22">
      <c r="C108" s="48" t="s">
        <v>14</v>
      </c>
      <c r="D108" s="48" t="s">
        <v>45</v>
      </c>
      <c r="E108" s="29">
        <v>25.4323590525117</v>
      </c>
      <c r="F108" s="29">
        <v>19.4604886859697</v>
      </c>
      <c r="G108" s="60">
        <f t="shared" si="6"/>
        <v>5.9718703665419994</v>
      </c>
      <c r="H108" s="60">
        <f t="shared" si="9"/>
        <v>1.5932645361428317E-2</v>
      </c>
      <c r="J108" s="48" t="s">
        <v>14</v>
      </c>
      <c r="K108" s="48" t="s">
        <v>45</v>
      </c>
      <c r="L108" s="29">
        <v>26.438065144247499</v>
      </c>
      <c r="M108" s="34">
        <v>18.421104952608701</v>
      </c>
      <c r="N108" s="60">
        <f t="shared" si="7"/>
        <v>8.0169601916387982</v>
      </c>
      <c r="O108" s="60">
        <f t="shared" si="10"/>
        <v>3.8605973503736402E-3</v>
      </c>
      <c r="Q108" s="48" t="s">
        <v>14</v>
      </c>
      <c r="R108" s="48" t="s">
        <v>45</v>
      </c>
      <c r="S108" s="29">
        <v>29.214571872928602</v>
      </c>
      <c r="T108" s="29">
        <v>22.001904495697101</v>
      </c>
      <c r="U108" s="64">
        <f t="shared" si="8"/>
        <v>7.2126673772315009</v>
      </c>
      <c r="V108" s="60">
        <f t="shared" si="11"/>
        <v>6.7417209228811045E-3</v>
      </c>
    </row>
    <row r="109" spans="3:22">
      <c r="C109" s="48" t="s">
        <v>14</v>
      </c>
      <c r="D109" s="48" t="s">
        <v>46</v>
      </c>
      <c r="E109" s="29">
        <v>25.4078780065147</v>
      </c>
      <c r="F109" s="34">
        <v>19.125063986565198</v>
      </c>
      <c r="G109" s="60">
        <f t="shared" si="6"/>
        <v>6.2828140199495017</v>
      </c>
      <c r="H109" s="60">
        <f t="shared" si="9"/>
        <v>1.2843533499549146E-2</v>
      </c>
      <c r="J109" s="48" t="s">
        <v>14</v>
      </c>
      <c r="K109" s="48" t="s">
        <v>46</v>
      </c>
      <c r="L109" s="29">
        <v>25.004643515724201</v>
      </c>
      <c r="M109" s="34">
        <v>18.475703218545299</v>
      </c>
      <c r="N109" s="60">
        <f t="shared" si="7"/>
        <v>6.5289402971789023</v>
      </c>
      <c r="O109" s="60">
        <f t="shared" si="10"/>
        <v>1.082911911209781E-2</v>
      </c>
      <c r="Q109" s="48" t="s">
        <v>14</v>
      </c>
      <c r="R109" s="48" t="s">
        <v>46</v>
      </c>
      <c r="S109" s="29">
        <v>31.775971765943599</v>
      </c>
      <c r="T109" s="29">
        <v>22.684152975164999</v>
      </c>
      <c r="U109" s="64">
        <f t="shared" si="8"/>
        <v>9.0918187907785999</v>
      </c>
      <c r="V109" s="60">
        <f t="shared" si="11"/>
        <v>1.8326934547991387E-3</v>
      </c>
    </row>
    <row r="110" spans="3:22">
      <c r="C110" s="48" t="s">
        <v>16</v>
      </c>
      <c r="D110" s="48" t="s">
        <v>47</v>
      </c>
      <c r="E110" s="29">
        <v>24.956050893320501</v>
      </c>
      <c r="F110" s="34">
        <v>19.692740610389901</v>
      </c>
      <c r="G110" s="60">
        <f t="shared" si="6"/>
        <v>5.2633102829306004</v>
      </c>
      <c r="H110" s="60">
        <f t="shared" si="9"/>
        <v>2.6036687365890692E-2</v>
      </c>
      <c r="J110" s="48" t="s">
        <v>16</v>
      </c>
      <c r="K110" s="48" t="s">
        <v>47</v>
      </c>
      <c r="L110" s="29">
        <v>25.766003284609901</v>
      </c>
      <c r="M110" s="34">
        <v>19.297692397631401</v>
      </c>
      <c r="N110" s="60">
        <f t="shared" si="7"/>
        <v>6.4683108869785002</v>
      </c>
      <c r="O110" s="60">
        <f t="shared" si="10"/>
        <v>1.1293912058901508E-2</v>
      </c>
      <c r="Q110" s="48" t="s">
        <v>16</v>
      </c>
      <c r="R110" s="48" t="s">
        <v>47</v>
      </c>
      <c r="S110" s="29">
        <v>26.2805433790945</v>
      </c>
      <c r="T110" s="29">
        <v>20.006378197004501</v>
      </c>
      <c r="U110" s="64">
        <f t="shared" si="8"/>
        <v>6.2741651820899982</v>
      </c>
      <c r="V110" s="60">
        <f t="shared" si="11"/>
        <v>1.2920760678278511E-2</v>
      </c>
    </row>
    <row r="111" spans="3:22">
      <c r="C111" s="48" t="s">
        <v>16</v>
      </c>
      <c r="D111" s="48" t="s">
        <v>48</v>
      </c>
      <c r="E111" s="29">
        <v>25.619931204807902</v>
      </c>
      <c r="F111" s="34">
        <v>20.059713637490798</v>
      </c>
      <c r="G111" s="60">
        <f t="shared" si="6"/>
        <v>5.5602175673171033</v>
      </c>
      <c r="H111" s="60">
        <f t="shared" si="9"/>
        <v>2.1193746227610277E-2</v>
      </c>
      <c r="J111" s="48" t="s">
        <v>16</v>
      </c>
      <c r="K111" s="48" t="s">
        <v>48</v>
      </c>
      <c r="L111" s="29">
        <v>26.3705440603899</v>
      </c>
      <c r="M111" s="34">
        <v>19.311338044667298</v>
      </c>
      <c r="N111" s="60">
        <f t="shared" si="7"/>
        <v>7.0592060157226015</v>
      </c>
      <c r="O111" s="60">
        <f t="shared" si="10"/>
        <v>7.4983765131139343E-3</v>
      </c>
      <c r="Q111" s="48" t="s">
        <v>16</v>
      </c>
      <c r="R111" s="48" t="s">
        <v>48</v>
      </c>
      <c r="S111" s="29">
        <v>29.3920511700932</v>
      </c>
      <c r="T111" s="29">
        <v>21.337217436899401</v>
      </c>
      <c r="U111" s="64">
        <f t="shared" si="8"/>
        <v>8.0548337331937994</v>
      </c>
      <c r="V111" s="60">
        <f t="shared" si="11"/>
        <v>3.7605679139473642E-3</v>
      </c>
    </row>
    <row r="112" spans="3:22">
      <c r="C112" s="48" t="s">
        <v>16</v>
      </c>
      <c r="D112" s="48" t="s">
        <v>49</v>
      </c>
      <c r="E112" s="29">
        <v>25.471326584798401</v>
      </c>
      <c r="F112" s="34">
        <v>19.879384439247399</v>
      </c>
      <c r="G112" s="60">
        <f t="shared" si="6"/>
        <v>5.5919421455510019</v>
      </c>
      <c r="H112" s="60">
        <f t="shared" si="9"/>
        <v>2.0732786724079785E-2</v>
      </c>
      <c r="J112" s="48" t="s">
        <v>16</v>
      </c>
      <c r="K112" s="48" t="s">
        <v>49</v>
      </c>
      <c r="L112" s="29">
        <v>25.841284393327701</v>
      </c>
      <c r="M112" s="34">
        <v>19.477845480901301</v>
      </c>
      <c r="N112" s="60">
        <f t="shared" si="7"/>
        <v>6.3634389124263997</v>
      </c>
      <c r="O112" s="60">
        <f t="shared" si="10"/>
        <v>1.2145461223806532E-2</v>
      </c>
      <c r="Q112" s="48" t="s">
        <v>16</v>
      </c>
      <c r="R112" s="48" t="s">
        <v>49</v>
      </c>
      <c r="S112" s="29">
        <v>26.615796711230999</v>
      </c>
      <c r="T112" s="29">
        <v>20.895060352536401</v>
      </c>
      <c r="U112" s="64">
        <f t="shared" si="8"/>
        <v>5.7207363586945981</v>
      </c>
      <c r="V112" s="60">
        <f t="shared" si="11"/>
        <v>1.8962114241282763E-2</v>
      </c>
    </row>
    <row r="113" spans="3:22">
      <c r="C113" s="48" t="s">
        <v>11</v>
      </c>
      <c r="D113" s="48" t="s">
        <v>50</v>
      </c>
      <c r="E113" s="29">
        <v>24.589885802758602</v>
      </c>
      <c r="F113" s="34">
        <v>19.147737260348901</v>
      </c>
      <c r="G113" s="60">
        <f t="shared" si="6"/>
        <v>5.4421485424097007</v>
      </c>
      <c r="H113" s="60">
        <f t="shared" si="9"/>
        <v>2.3001176358027592E-2</v>
      </c>
      <c r="J113" s="48" t="s">
        <v>11</v>
      </c>
      <c r="K113" s="48" t="s">
        <v>50</v>
      </c>
      <c r="L113" s="29">
        <v>23.6128751861654</v>
      </c>
      <c r="M113" s="34">
        <v>19.4916264137672</v>
      </c>
      <c r="N113" s="60">
        <f t="shared" si="7"/>
        <v>4.1212487723982001</v>
      </c>
      <c r="O113" s="60">
        <f t="shared" si="10"/>
        <v>5.7461968524660949E-2</v>
      </c>
      <c r="Q113" s="48" t="s">
        <v>11</v>
      </c>
      <c r="R113" s="48" t="s">
        <v>50</v>
      </c>
      <c r="S113" s="29">
        <v>23.4652514642145</v>
      </c>
      <c r="T113" s="29">
        <v>20.784567852758499</v>
      </c>
      <c r="U113" s="64">
        <f t="shared" si="8"/>
        <v>2.6806836114560006</v>
      </c>
      <c r="V113" s="60">
        <f t="shared" si="11"/>
        <v>0.15596739698605161</v>
      </c>
    </row>
    <row r="114" spans="3:22">
      <c r="C114" s="48" t="s">
        <v>11</v>
      </c>
      <c r="D114" s="48" t="s">
        <v>51</v>
      </c>
      <c r="E114" s="29">
        <v>24.332554273929301</v>
      </c>
      <c r="F114" s="34">
        <v>19.095881100876099</v>
      </c>
      <c r="G114" s="60">
        <f t="shared" si="6"/>
        <v>5.2366731730532017</v>
      </c>
      <c r="H114" s="60">
        <f t="shared" si="9"/>
        <v>2.6521879492554138E-2</v>
      </c>
      <c r="J114" s="48" t="s">
        <v>11</v>
      </c>
      <c r="K114" s="48" t="s">
        <v>51</v>
      </c>
      <c r="L114" s="29">
        <v>23.069647139317201</v>
      </c>
      <c r="M114" s="34">
        <v>19.417986921611799</v>
      </c>
      <c r="N114" s="60">
        <f t="shared" si="7"/>
        <v>3.6516602177054018</v>
      </c>
      <c r="O114" s="60">
        <f t="shared" si="10"/>
        <v>7.9568421134196057E-2</v>
      </c>
      <c r="Q114" s="48" t="s">
        <v>11</v>
      </c>
      <c r="R114" s="48" t="s">
        <v>51</v>
      </c>
      <c r="S114" s="29">
        <v>23.475956671005601</v>
      </c>
      <c r="T114" s="29">
        <v>21.1185785509116</v>
      </c>
      <c r="U114" s="64">
        <f t="shared" si="8"/>
        <v>2.3573781200940012</v>
      </c>
      <c r="V114" s="60">
        <f t="shared" si="11"/>
        <v>0.19514547021099513</v>
      </c>
    </row>
    <row r="115" spans="3:22">
      <c r="C115" s="48" t="s">
        <v>11</v>
      </c>
      <c r="D115" s="48" t="s">
        <v>52</v>
      </c>
      <c r="E115" s="29">
        <v>25.8498629419019</v>
      </c>
      <c r="F115" s="34">
        <v>18.484709866825298</v>
      </c>
      <c r="G115" s="60">
        <f t="shared" si="6"/>
        <v>7.3651530750766021</v>
      </c>
      <c r="H115" s="60">
        <f t="shared" si="9"/>
        <v>6.0655194786053673E-3</v>
      </c>
      <c r="J115" s="48" t="s">
        <v>11</v>
      </c>
      <c r="K115" s="48" t="s">
        <v>52</v>
      </c>
      <c r="L115" s="29">
        <v>24.705979105724499</v>
      </c>
      <c r="M115" s="34">
        <v>19.378788504098999</v>
      </c>
      <c r="N115" s="60">
        <f t="shared" si="7"/>
        <v>5.3271906016254995</v>
      </c>
      <c r="O115" s="60">
        <f t="shared" si="10"/>
        <v>2.4908973825934967E-2</v>
      </c>
      <c r="Q115" s="48" t="s">
        <v>11</v>
      </c>
      <c r="R115" s="48" t="s">
        <v>52</v>
      </c>
      <c r="S115" s="29">
        <v>23.287637448366802</v>
      </c>
      <c r="T115" s="29">
        <v>20.459646605170001</v>
      </c>
      <c r="U115" s="64">
        <f t="shared" si="8"/>
        <v>2.8279908431968011</v>
      </c>
      <c r="V115" s="60">
        <f t="shared" si="11"/>
        <v>0.14082829739826194</v>
      </c>
    </row>
    <row r="116" spans="3:22">
      <c r="C116" s="48" t="s">
        <v>14</v>
      </c>
      <c r="D116" s="48" t="s">
        <v>53</v>
      </c>
      <c r="E116" s="29">
        <v>29.692010488834701</v>
      </c>
      <c r="F116" s="29">
        <v>19.4611739864472</v>
      </c>
      <c r="G116" s="60">
        <f t="shared" si="6"/>
        <v>10.230836502387501</v>
      </c>
      <c r="H116" s="60">
        <f t="shared" si="9"/>
        <v>8.3216861418198131E-4</v>
      </c>
      <c r="J116" s="48" t="s">
        <v>14</v>
      </c>
      <c r="K116" s="48" t="s">
        <v>53</v>
      </c>
      <c r="L116" s="29">
        <v>26.2469446951579</v>
      </c>
      <c r="M116" s="34">
        <v>19.1760068022014</v>
      </c>
      <c r="N116" s="60">
        <f t="shared" si="7"/>
        <v>7.0709378929565005</v>
      </c>
      <c r="O116" s="60">
        <f t="shared" si="10"/>
        <v>7.4376475889318568E-3</v>
      </c>
      <c r="Q116" s="48" t="s">
        <v>14</v>
      </c>
      <c r="R116" s="48" t="s">
        <v>53</v>
      </c>
      <c r="S116" s="29">
        <v>33.587894237916302</v>
      </c>
      <c r="T116" s="29">
        <v>25.254381600863901</v>
      </c>
      <c r="U116" s="64">
        <f t="shared" si="8"/>
        <v>8.3335126370524009</v>
      </c>
      <c r="V116" s="60">
        <f t="shared" si="11"/>
        <v>3.100007374776993E-3</v>
      </c>
    </row>
    <row r="117" spans="3:22">
      <c r="C117" s="48" t="s">
        <v>14</v>
      </c>
      <c r="D117" s="48" t="s">
        <v>54</v>
      </c>
      <c r="E117" s="29">
        <v>29.708042286260799</v>
      </c>
      <c r="F117" s="34">
        <v>21.836249926844499</v>
      </c>
      <c r="G117" s="60">
        <f t="shared" si="6"/>
        <v>7.8717923594163004</v>
      </c>
      <c r="H117" s="60">
        <f t="shared" si="9"/>
        <v>4.2692774569764299E-3</v>
      </c>
      <c r="J117" s="48" t="s">
        <v>14</v>
      </c>
      <c r="K117" s="48" t="s">
        <v>54</v>
      </c>
      <c r="L117" s="29">
        <v>25.991787084056998</v>
      </c>
      <c r="M117" s="34">
        <v>18.707259948921699</v>
      </c>
      <c r="N117" s="60">
        <f t="shared" si="7"/>
        <v>7.2845271351352991</v>
      </c>
      <c r="O117" s="60">
        <f t="shared" si="10"/>
        <v>6.4141458064994137E-3</v>
      </c>
      <c r="Q117" s="48" t="s">
        <v>14</v>
      </c>
      <c r="R117" s="48" t="s">
        <v>54</v>
      </c>
      <c r="S117" s="29">
        <v>25.6016607628633</v>
      </c>
      <c r="T117" s="29">
        <v>19.520708679654899</v>
      </c>
      <c r="U117" s="64">
        <f t="shared" si="8"/>
        <v>6.0809520832084019</v>
      </c>
      <c r="V117" s="60">
        <f t="shared" si="11"/>
        <v>1.4772398707507236E-2</v>
      </c>
    </row>
    <row r="118" spans="3:22">
      <c r="C118" s="48" t="s">
        <v>14</v>
      </c>
      <c r="D118" s="48" t="s">
        <v>55</v>
      </c>
      <c r="E118" s="29">
        <v>26.774119143637002</v>
      </c>
      <c r="F118" s="34">
        <v>18.869562840958601</v>
      </c>
      <c r="G118" s="60">
        <f t="shared" si="6"/>
        <v>7.9045563026784009</v>
      </c>
      <c r="H118" s="60">
        <f t="shared" si="9"/>
        <v>4.1734138260217978E-3</v>
      </c>
      <c r="J118" s="48" t="s">
        <v>14</v>
      </c>
      <c r="K118" s="48" t="s">
        <v>55</v>
      </c>
      <c r="L118" s="29">
        <v>28.067587808955299</v>
      </c>
      <c r="M118" s="34">
        <v>19.171013146215799</v>
      </c>
      <c r="N118" s="60">
        <f t="shared" si="7"/>
        <v>8.8965746627394999</v>
      </c>
      <c r="O118" s="60">
        <f t="shared" si="10"/>
        <v>2.0982835111716114E-3</v>
      </c>
      <c r="Q118" s="48" t="s">
        <v>14</v>
      </c>
      <c r="R118" s="48" t="s">
        <v>55</v>
      </c>
      <c r="S118" s="29">
        <v>29.3855980482432</v>
      </c>
      <c r="T118" s="29">
        <v>21.0232590642727</v>
      </c>
      <c r="U118" s="64">
        <f t="shared" si="8"/>
        <v>8.3623389839704991</v>
      </c>
      <c r="V118" s="60">
        <f t="shared" si="11"/>
        <v>3.0386811509347314E-3</v>
      </c>
    </row>
    <row r="119" spans="3:22">
      <c r="C119" s="48" t="s">
        <v>14</v>
      </c>
      <c r="D119" s="48" t="s">
        <v>56</v>
      </c>
      <c r="E119" s="29">
        <v>26.794926842008302</v>
      </c>
      <c r="F119" s="34">
        <v>19.202771402334101</v>
      </c>
      <c r="G119" s="60">
        <f t="shared" si="6"/>
        <v>7.592155439674201</v>
      </c>
      <c r="H119" s="60">
        <f t="shared" si="9"/>
        <v>5.182430431993023E-3</v>
      </c>
      <c r="J119" s="48" t="s">
        <v>14</v>
      </c>
      <c r="K119" s="48" t="s">
        <v>56</v>
      </c>
      <c r="L119" s="29">
        <v>27.2303094468643</v>
      </c>
      <c r="M119" s="34">
        <v>19.426579990834501</v>
      </c>
      <c r="N119" s="60">
        <f t="shared" si="7"/>
        <v>7.8037294560297994</v>
      </c>
      <c r="O119" s="60">
        <f t="shared" si="10"/>
        <v>4.4755184899113619E-3</v>
      </c>
      <c r="Q119" s="48" t="s">
        <v>14</v>
      </c>
      <c r="R119" s="48" t="s">
        <v>56</v>
      </c>
      <c r="S119" s="29">
        <v>27.463850208827001</v>
      </c>
      <c r="T119" s="29">
        <v>22.0588358400544</v>
      </c>
      <c r="U119" s="64">
        <f t="shared" si="8"/>
        <v>5.4050143687726013</v>
      </c>
      <c r="V119" s="60">
        <f t="shared" si="11"/>
        <v>2.3600899090982431E-2</v>
      </c>
    </row>
    <row r="120" spans="3:22">
      <c r="C120" s="48" t="s">
        <v>14</v>
      </c>
      <c r="D120" s="48" t="s">
        <v>57</v>
      </c>
      <c r="E120" s="29">
        <v>27.385486815698901</v>
      </c>
      <c r="F120" s="29">
        <v>19.0798094027034</v>
      </c>
      <c r="G120" s="60">
        <f t="shared" si="6"/>
        <v>8.3056774129955002</v>
      </c>
      <c r="H120" s="60">
        <f t="shared" si="9"/>
        <v>3.1603993541958527E-3</v>
      </c>
      <c r="J120" s="48" t="s">
        <v>14</v>
      </c>
      <c r="K120" s="48" t="s">
        <v>57</v>
      </c>
      <c r="L120" s="29">
        <v>27.617172193323</v>
      </c>
      <c r="M120" s="34">
        <v>20.244748505390501</v>
      </c>
      <c r="N120" s="60">
        <f t="shared" si="7"/>
        <v>7.3724236879324998</v>
      </c>
      <c r="O120" s="60">
        <f t="shared" si="10"/>
        <v>6.035028553154514E-3</v>
      </c>
      <c r="Q120" s="48" t="s">
        <v>14</v>
      </c>
      <c r="R120" s="48" t="s">
        <v>57</v>
      </c>
      <c r="S120" s="29">
        <v>28.0185213887953</v>
      </c>
      <c r="T120" s="29">
        <v>20.695047729617801</v>
      </c>
      <c r="U120" s="64">
        <f t="shared" si="8"/>
        <v>7.3234736591774983</v>
      </c>
      <c r="V120" s="60">
        <f t="shared" si="11"/>
        <v>6.2433079381917474E-3</v>
      </c>
    </row>
    <row r="121" spans="3:22">
      <c r="C121" s="48" t="s">
        <v>16</v>
      </c>
      <c r="D121" s="48" t="s">
        <v>58</v>
      </c>
      <c r="E121" s="29">
        <v>25.611172364805999</v>
      </c>
      <c r="F121" s="34">
        <v>19.316566345531399</v>
      </c>
      <c r="G121" s="60">
        <f t="shared" si="6"/>
        <v>6.2946060192745996</v>
      </c>
      <c r="H121" s="60">
        <f t="shared" si="9"/>
        <v>1.2738983564899789E-2</v>
      </c>
      <c r="J121" s="48" t="s">
        <v>16</v>
      </c>
      <c r="K121" s="48" t="s">
        <v>58</v>
      </c>
      <c r="L121" s="29">
        <v>25.611078355269299</v>
      </c>
      <c r="M121" s="34">
        <v>19.283146262984999</v>
      </c>
      <c r="N121" s="60">
        <f t="shared" si="7"/>
        <v>6.3279320922842999</v>
      </c>
      <c r="O121" s="60">
        <f t="shared" si="10"/>
        <v>1.2448087422666296E-2</v>
      </c>
      <c r="Q121" s="48" t="s">
        <v>16</v>
      </c>
      <c r="R121" s="48" t="s">
        <v>58</v>
      </c>
      <c r="S121" s="29">
        <v>27.618504737813598</v>
      </c>
      <c r="T121" s="29">
        <v>21.3815607479054</v>
      </c>
      <c r="U121" s="64">
        <f t="shared" si="8"/>
        <v>6.2369439899081982</v>
      </c>
      <c r="V121" s="60">
        <f t="shared" si="11"/>
        <v>1.3258450690139152E-2</v>
      </c>
    </row>
    <row r="122" spans="3:22">
      <c r="C122" s="48" t="s">
        <v>16</v>
      </c>
      <c r="D122" s="48" t="s">
        <v>59</v>
      </c>
      <c r="E122" s="29">
        <v>25.752427989021601</v>
      </c>
      <c r="F122" s="34">
        <v>19.210986384099201</v>
      </c>
      <c r="G122" s="60">
        <f t="shared" si="6"/>
        <v>6.5414416049224009</v>
      </c>
      <c r="H122" s="60">
        <f t="shared" si="9"/>
        <v>1.0735687517199359E-2</v>
      </c>
      <c r="J122" s="48" t="s">
        <v>16</v>
      </c>
      <c r="K122" s="48" t="s">
        <v>59</v>
      </c>
      <c r="L122" s="29">
        <v>28.5098592038328</v>
      </c>
      <c r="M122" s="34">
        <v>21.112345097130799</v>
      </c>
      <c r="N122" s="60">
        <f t="shared" si="7"/>
        <v>7.3975141067020012</v>
      </c>
      <c r="O122" s="60">
        <f t="shared" si="10"/>
        <v>5.9309786479202625E-3</v>
      </c>
      <c r="Q122" s="48" t="s">
        <v>16</v>
      </c>
      <c r="R122" s="48" t="s">
        <v>59</v>
      </c>
      <c r="S122" s="29">
        <v>26.702670491591999</v>
      </c>
      <c r="T122" s="29">
        <v>20.656847350589899</v>
      </c>
      <c r="U122" s="64">
        <f t="shared" si="8"/>
        <v>6.0458231410020993</v>
      </c>
      <c r="V122" s="60">
        <f t="shared" si="11"/>
        <v>1.513651466790987E-2</v>
      </c>
    </row>
    <row r="123" spans="3:22">
      <c r="C123" s="48" t="s">
        <v>16</v>
      </c>
      <c r="D123" s="48" t="s">
        <v>60</v>
      </c>
      <c r="E123" s="29">
        <v>26.3602998425721</v>
      </c>
      <c r="F123" s="34">
        <v>19.509654412297799</v>
      </c>
      <c r="G123" s="60">
        <f t="shared" si="6"/>
        <v>6.8506454302743016</v>
      </c>
      <c r="H123" s="60">
        <f t="shared" si="9"/>
        <v>8.6646342650359403E-3</v>
      </c>
      <c r="J123" s="48" t="s">
        <v>16</v>
      </c>
      <c r="K123" s="48" t="s">
        <v>60</v>
      </c>
      <c r="L123" s="29">
        <v>31.091425795789299</v>
      </c>
      <c r="M123" s="34">
        <v>23.187809787502701</v>
      </c>
      <c r="N123" s="60">
        <f t="shared" si="7"/>
        <v>7.9036160082865976</v>
      </c>
      <c r="O123" s="60">
        <f t="shared" si="10"/>
        <v>4.1761347868743545E-3</v>
      </c>
      <c r="Q123" s="48" t="s">
        <v>16</v>
      </c>
      <c r="R123" s="48" t="s">
        <v>60</v>
      </c>
      <c r="S123" s="29">
        <v>28.044381160121201</v>
      </c>
      <c r="T123" s="29">
        <v>20.845204662908301</v>
      </c>
      <c r="U123" s="64">
        <f t="shared" si="8"/>
        <v>7.1991764972128998</v>
      </c>
      <c r="V123" s="60">
        <f t="shared" si="11"/>
        <v>6.8050595540967143E-3</v>
      </c>
    </row>
    <row r="125" spans="3:22" ht="15" thickBot="1">
      <c r="C125" s="57" t="s">
        <v>76</v>
      </c>
    </row>
    <row r="126" spans="3:22" ht="15" thickBot="1">
      <c r="C126" s="56" t="s">
        <v>22</v>
      </c>
      <c r="D126" s="40" t="s">
        <v>172</v>
      </c>
      <c r="E126" s="65" t="s">
        <v>24</v>
      </c>
      <c r="F126" s="65" t="s">
        <v>25</v>
      </c>
      <c r="G126" s="65" t="s">
        <v>26</v>
      </c>
      <c r="H126" s="66" t="s">
        <v>27</v>
      </c>
    </row>
    <row r="127" spans="3:22">
      <c r="C127" s="146" t="s">
        <v>11</v>
      </c>
      <c r="D127" s="149" t="s">
        <v>19</v>
      </c>
      <c r="E127" s="67">
        <f>H91</f>
        <v>2.1357362339083821E-2</v>
      </c>
      <c r="F127" s="68">
        <f>H94</f>
        <v>4.6761675361162366E-2</v>
      </c>
      <c r="G127" s="68">
        <f>H102</f>
        <v>2.6452646001060637E-2</v>
      </c>
      <c r="H127" s="69">
        <f>H113</f>
        <v>2.3001176358027592E-2</v>
      </c>
    </row>
    <row r="128" spans="3:22">
      <c r="C128" s="147"/>
      <c r="D128" s="136"/>
      <c r="E128" s="62">
        <f>H92</f>
        <v>5.6836184126933489E-2</v>
      </c>
      <c r="F128" s="63">
        <f>H95</f>
        <v>4.9524185432382052E-2</v>
      </c>
      <c r="G128" s="63">
        <f>H103</f>
        <v>6.8158176240892585E-2</v>
      </c>
      <c r="H128" s="70">
        <f>H114</f>
        <v>2.6521879492554138E-2</v>
      </c>
    </row>
    <row r="129" spans="3:8">
      <c r="C129" s="147"/>
      <c r="D129" s="136"/>
      <c r="E129" s="62">
        <f>H93</f>
        <v>3.93780600813812E-2</v>
      </c>
      <c r="F129" s="63">
        <f>H96</f>
        <v>1.8515514249328853E-2</v>
      </c>
      <c r="G129" s="63">
        <f>H104</f>
        <v>6.6077825619473257E-2</v>
      </c>
      <c r="H129" s="70">
        <f>H115</f>
        <v>6.0655194786053673E-3</v>
      </c>
    </row>
    <row r="130" spans="3:8">
      <c r="C130" s="147"/>
      <c r="D130" s="136"/>
      <c r="E130" s="63"/>
      <c r="F130" s="63"/>
      <c r="G130" s="63"/>
      <c r="H130" s="70"/>
    </row>
    <row r="131" spans="3:8">
      <c r="C131" s="147"/>
      <c r="D131" s="136"/>
      <c r="E131" s="63"/>
      <c r="F131" s="63"/>
      <c r="G131" s="63"/>
      <c r="H131" s="70"/>
    </row>
    <row r="132" spans="3:8">
      <c r="C132" s="147"/>
      <c r="D132" s="136" t="s">
        <v>20</v>
      </c>
      <c r="E132" s="62">
        <f>O91</f>
        <v>5.1499097426118468E-2</v>
      </c>
      <c r="F132" s="63">
        <f>O94</f>
        <v>3.4600243960257952E-2</v>
      </c>
      <c r="G132" s="63">
        <f>O102</f>
        <v>2.5454947152953468E-2</v>
      </c>
      <c r="H132" s="70">
        <f>O113</f>
        <v>5.7461968524660949E-2</v>
      </c>
    </row>
    <row r="133" spans="3:8">
      <c r="C133" s="147"/>
      <c r="D133" s="136"/>
      <c r="E133" s="62">
        <f>O92</f>
        <v>6.030758831526227E-2</v>
      </c>
      <c r="F133" s="63">
        <f>O95</f>
        <v>4.1728492649722518E-2</v>
      </c>
      <c r="G133" s="63">
        <f>O103</f>
        <v>2.8992484848131252E-2</v>
      </c>
      <c r="H133" s="70">
        <f>O114</f>
        <v>7.9568421134196057E-2</v>
      </c>
    </row>
    <row r="134" spans="3:8">
      <c r="C134" s="147"/>
      <c r="D134" s="136"/>
      <c r="E134" s="62">
        <f>O93</f>
        <v>0.13016528214382594</v>
      </c>
      <c r="F134" s="63">
        <f>O96</f>
        <v>0.10159995610814321</v>
      </c>
      <c r="G134" s="63">
        <f>O104</f>
        <v>1.6700493432962982E-2</v>
      </c>
      <c r="H134" s="70">
        <f>O115</f>
        <v>2.4908973825934967E-2</v>
      </c>
    </row>
    <row r="135" spans="3:8">
      <c r="C135" s="147"/>
      <c r="D135" s="136"/>
      <c r="E135" s="63"/>
      <c r="F135" s="63"/>
      <c r="G135" s="63"/>
      <c r="H135" s="70"/>
    </row>
    <row r="136" spans="3:8">
      <c r="C136" s="147"/>
      <c r="D136" s="136"/>
      <c r="E136" s="63"/>
      <c r="F136" s="63"/>
      <c r="G136" s="63"/>
      <c r="H136" s="70"/>
    </row>
    <row r="137" spans="3:8">
      <c r="C137" s="147"/>
      <c r="D137" s="136" t="s">
        <v>21</v>
      </c>
      <c r="E137" s="62">
        <f>V91</f>
        <v>8.2735667685393879E-2</v>
      </c>
      <c r="F137" s="63">
        <f>V94</f>
        <v>0.22976461853167152</v>
      </c>
      <c r="G137" s="63">
        <f>V102</f>
        <v>5.4154867093641493E-2</v>
      </c>
      <c r="H137" s="70">
        <f>V113</f>
        <v>0.15596739698605161</v>
      </c>
    </row>
    <row r="138" spans="3:8">
      <c r="C138" s="147"/>
      <c r="D138" s="136"/>
      <c r="E138" s="62">
        <f>V92</f>
        <v>8.8276766827892761E-2</v>
      </c>
      <c r="F138" s="63">
        <f>V95</f>
        <v>0.17031125005813388</v>
      </c>
      <c r="G138" s="63">
        <f>V103</f>
        <v>0.19798530740006393</v>
      </c>
      <c r="H138" s="70">
        <f>V114</f>
        <v>0.19514547021099513</v>
      </c>
    </row>
    <row r="139" spans="3:8">
      <c r="C139" s="147"/>
      <c r="D139" s="136"/>
      <c r="E139" s="62">
        <f>V93</f>
        <v>7.0030405621470032E-2</v>
      </c>
      <c r="F139" s="63">
        <f>V96</f>
        <v>0.17573925482980651</v>
      </c>
      <c r="G139" s="63">
        <f>V104</f>
        <v>5.9960673219511589E-2</v>
      </c>
      <c r="H139" s="70">
        <f>V115</f>
        <v>0.14082829739826194</v>
      </c>
    </row>
    <row r="140" spans="3:8">
      <c r="C140" s="147"/>
      <c r="D140" s="136"/>
      <c r="E140" s="63"/>
      <c r="F140" s="63"/>
      <c r="G140" s="63"/>
      <c r="H140" s="70"/>
    </row>
    <row r="141" spans="3:8" ht="15" thickBot="1">
      <c r="C141" s="148"/>
      <c r="D141" s="150"/>
      <c r="E141" s="63"/>
      <c r="F141" s="63"/>
      <c r="G141" s="63"/>
      <c r="H141" s="70"/>
    </row>
    <row r="142" spans="3:8">
      <c r="C142" s="146" t="s">
        <v>16</v>
      </c>
      <c r="D142" s="149" t="s">
        <v>19</v>
      </c>
      <c r="E142" s="68"/>
      <c r="F142" s="68"/>
      <c r="G142" s="68">
        <f>H110</f>
        <v>2.6036687365890692E-2</v>
      </c>
      <c r="H142" s="69">
        <f>H121</f>
        <v>1.2738983564899789E-2</v>
      </c>
    </row>
    <row r="143" spans="3:8">
      <c r="C143" s="147"/>
      <c r="D143" s="136"/>
      <c r="E143" s="63"/>
      <c r="F143" s="63"/>
      <c r="G143" s="63">
        <f>H111</f>
        <v>2.1193746227610277E-2</v>
      </c>
      <c r="H143" s="70">
        <f>H122</f>
        <v>1.0735687517199359E-2</v>
      </c>
    </row>
    <row r="144" spans="3:8">
      <c r="C144" s="147"/>
      <c r="D144" s="136"/>
      <c r="E144" s="63"/>
      <c r="F144" s="63"/>
      <c r="G144" s="63">
        <f>H112</f>
        <v>2.0732786724079785E-2</v>
      </c>
      <c r="H144" s="70">
        <f>H123</f>
        <v>8.6646342650359403E-3</v>
      </c>
    </row>
    <row r="145" spans="3:8">
      <c r="C145" s="147"/>
      <c r="D145" s="136"/>
      <c r="E145" s="63"/>
      <c r="F145" s="63"/>
      <c r="G145" s="63"/>
      <c r="H145" s="70"/>
    </row>
    <row r="146" spans="3:8">
      <c r="C146" s="147"/>
      <c r="D146" s="136"/>
      <c r="E146" s="63"/>
      <c r="F146" s="63"/>
      <c r="G146" s="63"/>
      <c r="H146" s="70"/>
    </row>
    <row r="147" spans="3:8">
      <c r="C147" s="147"/>
      <c r="D147" s="136" t="s">
        <v>20</v>
      </c>
      <c r="E147" s="63"/>
      <c r="F147" s="63"/>
      <c r="G147" s="63">
        <f>O110</f>
        <v>1.1293912058901508E-2</v>
      </c>
      <c r="H147" s="70">
        <f>O121</f>
        <v>1.2448087422666296E-2</v>
      </c>
    </row>
    <row r="148" spans="3:8">
      <c r="C148" s="147"/>
      <c r="D148" s="136"/>
      <c r="E148" s="63"/>
      <c r="F148" s="63"/>
      <c r="G148" s="63">
        <f>O111</f>
        <v>7.4983765131139343E-3</v>
      </c>
      <c r="H148" s="70">
        <f>O122</f>
        <v>5.9309786479202625E-3</v>
      </c>
    </row>
    <row r="149" spans="3:8">
      <c r="C149" s="147"/>
      <c r="D149" s="136"/>
      <c r="E149" s="63"/>
      <c r="F149" s="63"/>
      <c r="G149" s="63">
        <f>O112</f>
        <v>1.2145461223806532E-2</v>
      </c>
      <c r="H149" s="70">
        <f>O123</f>
        <v>4.1761347868743545E-3</v>
      </c>
    </row>
    <row r="150" spans="3:8">
      <c r="C150" s="147"/>
      <c r="D150" s="136"/>
      <c r="E150" s="63"/>
      <c r="F150" s="63"/>
      <c r="G150" s="63"/>
      <c r="H150" s="70"/>
    </row>
    <row r="151" spans="3:8">
      <c r="C151" s="147"/>
      <c r="D151" s="136"/>
      <c r="E151" s="63"/>
      <c r="F151" s="63"/>
      <c r="G151" s="63"/>
      <c r="H151" s="70"/>
    </row>
    <row r="152" spans="3:8">
      <c r="C152" s="147"/>
      <c r="D152" s="136" t="s">
        <v>21</v>
      </c>
      <c r="E152" s="63"/>
      <c r="F152" s="63"/>
      <c r="G152" s="63">
        <f>V110</f>
        <v>1.2920760678278511E-2</v>
      </c>
      <c r="H152" s="70">
        <f>V121</f>
        <v>1.3258450690139152E-2</v>
      </c>
    </row>
    <row r="153" spans="3:8">
      <c r="C153" s="147"/>
      <c r="D153" s="136"/>
      <c r="E153" s="63"/>
      <c r="F153" s="63"/>
      <c r="G153" s="63">
        <f>V111</f>
        <v>3.7605679139473642E-3</v>
      </c>
      <c r="H153" s="70">
        <f>V122</f>
        <v>1.513651466790987E-2</v>
      </c>
    </row>
    <row r="154" spans="3:8">
      <c r="C154" s="147"/>
      <c r="D154" s="136"/>
      <c r="E154" s="63"/>
      <c r="F154" s="63"/>
      <c r="G154" s="63">
        <f>V112</f>
        <v>1.8962114241282763E-2</v>
      </c>
      <c r="H154" s="70">
        <f>V123</f>
        <v>6.8050595540967143E-3</v>
      </c>
    </row>
    <row r="155" spans="3:8">
      <c r="C155" s="147"/>
      <c r="D155" s="136"/>
      <c r="E155" s="63"/>
      <c r="F155" s="63"/>
      <c r="G155" s="63"/>
      <c r="H155" s="70"/>
    </row>
    <row r="156" spans="3:8" ht="15" thickBot="1">
      <c r="C156" s="148"/>
      <c r="D156" s="150"/>
      <c r="E156" s="71"/>
      <c r="F156" s="71"/>
      <c r="G156" s="71"/>
      <c r="H156" s="72"/>
    </row>
    <row r="157" spans="3:8">
      <c r="C157" s="146" t="s">
        <v>14</v>
      </c>
      <c r="D157" s="149" t="s">
        <v>19</v>
      </c>
      <c r="E157" s="63"/>
      <c r="F157" s="63">
        <f>H97</f>
        <v>6.8164604875066877E-3</v>
      </c>
      <c r="G157" s="63">
        <f>H105</f>
        <v>6.767749607987596E-3</v>
      </c>
      <c r="H157" s="70">
        <f>H116</f>
        <v>8.3216861418198131E-4</v>
      </c>
    </row>
    <row r="158" spans="3:8">
      <c r="C158" s="147"/>
      <c r="D158" s="136"/>
      <c r="E158" s="63"/>
      <c r="F158" s="63">
        <f>H98</f>
        <v>1.1944544774374925E-2</v>
      </c>
      <c r="G158" s="63">
        <f>H106</f>
        <v>5.9011441418210112E-3</v>
      </c>
      <c r="H158" s="70">
        <f>H117</f>
        <v>4.2692774569764299E-3</v>
      </c>
    </row>
    <row r="159" spans="3:8">
      <c r="C159" s="147"/>
      <c r="D159" s="136"/>
      <c r="E159" s="63"/>
      <c r="F159" s="63">
        <f>H99</f>
        <v>8.9344418952148428E-3</v>
      </c>
      <c r="G159" s="63">
        <f>H107</f>
        <v>9.9333537909587419E-3</v>
      </c>
      <c r="H159" s="70">
        <f>H118</f>
        <v>4.1734138260217978E-3</v>
      </c>
    </row>
    <row r="160" spans="3:8">
      <c r="C160" s="147"/>
      <c r="D160" s="136"/>
      <c r="E160" s="63"/>
      <c r="F160" s="63">
        <f>H100</f>
        <v>1.1001736121754103E-2</v>
      </c>
      <c r="G160" s="63">
        <f>H108</f>
        <v>1.5932645361428317E-2</v>
      </c>
      <c r="H160" s="70">
        <f>H119</f>
        <v>5.182430431993023E-3</v>
      </c>
    </row>
    <row r="161" spans="3:10">
      <c r="C161" s="147"/>
      <c r="D161" s="136"/>
      <c r="E161" s="63"/>
      <c r="F161" s="63">
        <f>H101</f>
        <v>3.8278578930844E-2</v>
      </c>
      <c r="G161" s="63">
        <f>H109</f>
        <v>1.2843533499549146E-2</v>
      </c>
      <c r="H161" s="70">
        <f>H120</f>
        <v>3.1603993541958527E-3</v>
      </c>
    </row>
    <row r="162" spans="3:10">
      <c r="C162" s="147"/>
      <c r="D162" s="136" t="s">
        <v>20</v>
      </c>
      <c r="E162" s="63"/>
      <c r="F162" s="63">
        <f>O97</f>
        <v>6.5093957112332138E-2</v>
      </c>
      <c r="G162" s="63">
        <f>O105</f>
        <v>9.5973008485032603E-3</v>
      </c>
      <c r="H162" s="70">
        <f>O116</f>
        <v>7.4376475889318568E-3</v>
      </c>
    </row>
    <row r="163" spans="3:10">
      <c r="C163" s="147"/>
      <c r="D163" s="136"/>
      <c r="E163" s="63"/>
      <c r="F163" s="63">
        <f>O98</f>
        <v>5.2973039020685848E-2</v>
      </c>
      <c r="G163" s="63">
        <f>O106</f>
        <v>3.7251881182205982E-3</v>
      </c>
      <c r="H163" s="70">
        <f>O117</f>
        <v>6.4141458064994137E-3</v>
      </c>
    </row>
    <row r="164" spans="3:10">
      <c r="C164" s="147"/>
      <c r="D164" s="136"/>
      <c r="E164" s="63"/>
      <c r="F164" s="63">
        <f>O99</f>
        <v>2.4638167021742263E-2</v>
      </c>
      <c r="G164" s="63">
        <f>O107</f>
        <v>4.8739297907252066E-3</v>
      </c>
      <c r="H164" s="70">
        <f>O118</f>
        <v>2.0982835111716114E-3</v>
      </c>
    </row>
    <row r="165" spans="3:10">
      <c r="C165" s="147"/>
      <c r="D165" s="136"/>
      <c r="E165" s="63"/>
      <c r="F165" s="63">
        <f>O100</f>
        <v>0.10771619784483738</v>
      </c>
      <c r="G165" s="63">
        <f>O108</f>
        <v>3.8605973503736402E-3</v>
      </c>
      <c r="H165" s="70">
        <f>O119</f>
        <v>4.4755184899113619E-3</v>
      </c>
    </row>
    <row r="166" spans="3:10">
      <c r="C166" s="147"/>
      <c r="D166" s="136"/>
      <c r="E166" s="63"/>
      <c r="F166" s="63">
        <f>O101</f>
        <v>2.4462057974776817E-2</v>
      </c>
      <c r="G166" s="63">
        <f>O109</f>
        <v>1.082911911209781E-2</v>
      </c>
      <c r="H166" s="70">
        <f>O120</f>
        <v>6.035028553154514E-3</v>
      </c>
    </row>
    <row r="167" spans="3:10">
      <c r="C167" s="147"/>
      <c r="D167" s="136" t="s">
        <v>21</v>
      </c>
      <c r="E167" s="63"/>
      <c r="F167" s="63">
        <f>V97</f>
        <v>0.24741194794549975</v>
      </c>
      <c r="G167" s="63">
        <f>V105</f>
        <v>5.5217887649409575E-3</v>
      </c>
      <c r="H167" s="70">
        <f>V116</f>
        <v>3.100007374776993E-3</v>
      </c>
    </row>
    <row r="168" spans="3:10">
      <c r="C168" s="147"/>
      <c r="D168" s="136"/>
      <c r="E168" s="63"/>
      <c r="F168" s="63">
        <f>V98</f>
        <v>0.25453927000771004</v>
      </c>
      <c r="G168" s="63">
        <f>V106</f>
        <v>4.6719474409652401E-3</v>
      </c>
      <c r="H168" s="70">
        <f>V117</f>
        <v>1.4772398707507236E-2</v>
      </c>
    </row>
    <row r="169" spans="3:10">
      <c r="C169" s="147"/>
      <c r="D169" s="136"/>
      <c r="E169" s="63"/>
      <c r="F169" s="63">
        <f>V99</f>
        <v>0.32483193389868686</v>
      </c>
      <c r="G169" s="63">
        <f>V107</f>
        <v>2.6864919420890947E-3</v>
      </c>
      <c r="H169" s="70">
        <f>V118</f>
        <v>3.0386811509347314E-3</v>
      </c>
    </row>
    <row r="170" spans="3:10">
      <c r="C170" s="147"/>
      <c r="D170" s="136"/>
      <c r="E170" s="63"/>
      <c r="F170" s="63">
        <f>V100</f>
        <v>0.32044650899214139</v>
      </c>
      <c r="G170" s="63">
        <f>V108</f>
        <v>6.7417209228811045E-3</v>
      </c>
      <c r="H170" s="70">
        <f>V119</f>
        <v>2.3600899090982431E-2</v>
      </c>
    </row>
    <row r="171" spans="3:10" ht="15" thickBot="1">
      <c r="C171" s="148"/>
      <c r="D171" s="150"/>
      <c r="E171" s="71"/>
      <c r="F171" s="71">
        <f>V101</f>
        <v>0.28765524416849853</v>
      </c>
      <c r="G171" s="71">
        <f>V109</f>
        <v>1.8326934547991387E-3</v>
      </c>
      <c r="H171" s="72">
        <f>V120</f>
        <v>6.2433079381917474E-3</v>
      </c>
    </row>
    <row r="173" spans="3:10">
      <c r="C173" s="112" t="s">
        <v>227</v>
      </c>
    </row>
    <row r="174" spans="3:10" ht="15" thickBot="1">
      <c r="C174" s="57" t="s">
        <v>134</v>
      </c>
    </row>
    <row r="175" spans="3:10" ht="29.5" thickBot="1">
      <c r="C175" s="39" t="s">
        <v>133</v>
      </c>
      <c r="D175" s="40" t="s">
        <v>22</v>
      </c>
      <c r="E175" s="40" t="s">
        <v>125</v>
      </c>
      <c r="F175" s="41" t="s">
        <v>126</v>
      </c>
      <c r="G175" s="42" t="s">
        <v>127</v>
      </c>
      <c r="H175" s="40" t="s">
        <v>128</v>
      </c>
      <c r="I175" s="40" t="s">
        <v>129</v>
      </c>
      <c r="J175" s="43" t="s">
        <v>83</v>
      </c>
    </row>
    <row r="176" spans="3:10">
      <c r="C176" s="137" t="s">
        <v>19</v>
      </c>
      <c r="D176" s="73" t="s">
        <v>135</v>
      </c>
      <c r="E176" s="51" t="s">
        <v>130</v>
      </c>
      <c r="F176" s="74">
        <v>1.4200999999999999</v>
      </c>
      <c r="G176" s="74">
        <v>2.69151878972822</v>
      </c>
      <c r="H176" s="75">
        <f>10^G176</f>
        <v>491.49464422954577</v>
      </c>
      <c r="I176" s="75">
        <f t="shared" ref="I176:I229" si="12">H176*3</f>
        <v>1474.4839326886372</v>
      </c>
      <c r="J176" s="76">
        <f>AVERAGE(I176:I177)</f>
        <v>1412.6713320869355</v>
      </c>
    </row>
    <row r="177" spans="3:10">
      <c r="C177" s="138"/>
      <c r="D177" s="46" t="s">
        <v>136</v>
      </c>
      <c r="E177" s="52" t="s">
        <v>130</v>
      </c>
      <c r="F177" s="77">
        <v>1.3492</v>
      </c>
      <c r="G177" s="77">
        <v>2.6534886795397301</v>
      </c>
      <c r="H177" s="35">
        <f t="shared" ref="H177:H229" si="13">10^G177</f>
        <v>450.28624382841133</v>
      </c>
      <c r="I177" s="35">
        <f t="shared" si="12"/>
        <v>1350.8587314852339</v>
      </c>
      <c r="J177" s="78"/>
    </row>
    <row r="178" spans="3:10">
      <c r="C178" s="138"/>
      <c r="D178" s="46" t="s">
        <v>137</v>
      </c>
      <c r="E178" s="52" t="s">
        <v>130</v>
      </c>
      <c r="F178" s="77">
        <v>1.3982000000000001</v>
      </c>
      <c r="G178" s="77">
        <v>2.67980263732519</v>
      </c>
      <c r="H178" s="35">
        <f t="shared" si="13"/>
        <v>478.41263099581812</v>
      </c>
      <c r="I178" s="35">
        <f t="shared" si="12"/>
        <v>1435.2378929874544</v>
      </c>
      <c r="J178" s="78">
        <f>AVERAGE(I178:I179)</f>
        <v>1358.4113229503751</v>
      </c>
    </row>
    <row r="179" spans="3:10">
      <c r="C179" s="138"/>
      <c r="D179" s="46" t="s">
        <v>138</v>
      </c>
      <c r="E179" s="52" t="s">
        <v>130</v>
      </c>
      <c r="F179" s="77">
        <v>1.3069</v>
      </c>
      <c r="G179" s="77">
        <v>2.63062607722508</v>
      </c>
      <c r="H179" s="35">
        <f t="shared" si="13"/>
        <v>427.19491763776523</v>
      </c>
      <c r="I179" s="35">
        <f t="shared" si="12"/>
        <v>1281.5847529132957</v>
      </c>
      <c r="J179" s="78"/>
    </row>
    <row r="180" spans="3:10">
      <c r="C180" s="138"/>
      <c r="D180" s="46" t="s">
        <v>139</v>
      </c>
      <c r="E180" s="52" t="s">
        <v>130</v>
      </c>
      <c r="F180" s="77">
        <v>0.38850000000000001</v>
      </c>
      <c r="G180" s="77">
        <v>1.9706548175129901</v>
      </c>
      <c r="H180" s="35">
        <f t="shared" si="13"/>
        <v>93.466249782895218</v>
      </c>
      <c r="I180" s="35">
        <f t="shared" si="12"/>
        <v>280.39874934868567</v>
      </c>
      <c r="J180" s="78">
        <f>AVERAGE(I180:I181)</f>
        <v>287.8603823773326</v>
      </c>
    </row>
    <row r="181" spans="3:10">
      <c r="C181" s="138"/>
      <c r="D181" s="46" t="s">
        <v>140</v>
      </c>
      <c r="E181" s="52" t="s">
        <v>130</v>
      </c>
      <c r="F181" s="77">
        <v>0.40789999999999998</v>
      </c>
      <c r="G181" s="77">
        <v>1.9931745688554601</v>
      </c>
      <c r="H181" s="35">
        <f t="shared" si="13"/>
        <v>98.44067180199319</v>
      </c>
      <c r="I181" s="35">
        <f t="shared" si="12"/>
        <v>295.32201540597958</v>
      </c>
      <c r="J181" s="78"/>
    </row>
    <row r="182" spans="3:10">
      <c r="C182" s="138"/>
      <c r="D182" s="46" t="s">
        <v>141</v>
      </c>
      <c r="E182" s="52" t="s">
        <v>130</v>
      </c>
      <c r="F182" s="77">
        <v>1.0996999999999999</v>
      </c>
      <c r="G182" s="77">
        <v>2.5153008408053199</v>
      </c>
      <c r="H182" s="35">
        <f t="shared" si="13"/>
        <v>327.56752611541378</v>
      </c>
      <c r="I182" s="35">
        <f t="shared" si="12"/>
        <v>982.70257834624135</v>
      </c>
      <c r="J182" s="78">
        <f>AVERAGE(I182:I183)</f>
        <v>1018.7479740896832</v>
      </c>
    </row>
    <row r="183" spans="3:10">
      <c r="C183" s="138"/>
      <c r="D183" s="46" t="s">
        <v>142</v>
      </c>
      <c r="E183" s="52" t="s">
        <v>130</v>
      </c>
      <c r="F183" s="77">
        <v>1.1536999999999999</v>
      </c>
      <c r="G183" s="77">
        <v>2.5460461365440001</v>
      </c>
      <c r="H183" s="35">
        <f t="shared" si="13"/>
        <v>351.59778994437505</v>
      </c>
      <c r="I183" s="35">
        <f t="shared" si="12"/>
        <v>1054.7933698331251</v>
      </c>
      <c r="J183" s="78"/>
    </row>
    <row r="184" spans="3:10">
      <c r="C184" s="138"/>
      <c r="D184" s="46" t="s">
        <v>143</v>
      </c>
      <c r="E184" s="53" t="s">
        <v>131</v>
      </c>
      <c r="F184" s="77">
        <v>0.16</v>
      </c>
      <c r="G184" s="77">
        <v>1.5823277247499501</v>
      </c>
      <c r="H184" s="35">
        <f t="shared" si="13"/>
        <v>38.223260015634736</v>
      </c>
      <c r="I184" s="35">
        <f>H184</f>
        <v>38.223260015634736</v>
      </c>
      <c r="J184" s="78">
        <f>AVERAGE(I184:I185)</f>
        <v>38.04956227960848</v>
      </c>
    </row>
    <row r="185" spans="3:10">
      <c r="C185" s="138"/>
      <c r="D185" s="46" t="s">
        <v>144</v>
      </c>
      <c r="E185" s="53" t="s">
        <v>131</v>
      </c>
      <c r="F185" s="77">
        <v>0.1585</v>
      </c>
      <c r="G185" s="77">
        <v>1.5783625547043401</v>
      </c>
      <c r="H185" s="35">
        <f t="shared" si="13"/>
        <v>37.875864543582217</v>
      </c>
      <c r="I185" s="35">
        <f>H185</f>
        <v>37.875864543582217</v>
      </c>
      <c r="J185" s="78"/>
    </row>
    <row r="186" spans="3:10">
      <c r="C186" s="138"/>
      <c r="D186" s="46" t="s">
        <v>145</v>
      </c>
      <c r="E186" s="52" t="s">
        <v>130</v>
      </c>
      <c r="F186" s="77">
        <v>0.32229999999999998</v>
      </c>
      <c r="G186" s="77">
        <v>1.88577743612265</v>
      </c>
      <c r="H186" s="35">
        <f t="shared" si="13"/>
        <v>76.873638324712999</v>
      </c>
      <c r="I186" s="35">
        <f t="shared" si="12"/>
        <v>230.620914974139</v>
      </c>
      <c r="J186" s="78">
        <f>AVERAGE(I186:I187)</f>
        <v>232.24919798123287</v>
      </c>
    </row>
    <row r="187" spans="3:10">
      <c r="C187" s="138"/>
      <c r="D187" s="46" t="s">
        <v>146</v>
      </c>
      <c r="E187" s="52" t="s">
        <v>130</v>
      </c>
      <c r="F187" s="77">
        <v>0.32669999999999999</v>
      </c>
      <c r="G187" s="77">
        <v>1.8918671528384301</v>
      </c>
      <c r="H187" s="35">
        <f t="shared" si="13"/>
        <v>77.959160329442241</v>
      </c>
      <c r="I187" s="35">
        <f t="shared" si="12"/>
        <v>233.87748098832674</v>
      </c>
      <c r="J187" s="78"/>
    </row>
    <row r="188" spans="3:10">
      <c r="C188" s="138"/>
      <c r="D188" s="46" t="s">
        <v>147</v>
      </c>
      <c r="E188" s="52" t="s">
        <v>130</v>
      </c>
      <c r="F188" s="77">
        <v>0.67330000000000001</v>
      </c>
      <c r="G188" s="77">
        <v>2.2374644981829901</v>
      </c>
      <c r="H188" s="35">
        <f t="shared" si="13"/>
        <v>172.76847434965245</v>
      </c>
      <c r="I188" s="35">
        <f t="shared" si="12"/>
        <v>518.30542304895732</v>
      </c>
      <c r="J188" s="78">
        <f>AVERAGE(I188:I189)</f>
        <v>536.00881401926245</v>
      </c>
    </row>
    <row r="189" spans="3:10">
      <c r="C189" s="138"/>
      <c r="D189" s="46" t="s">
        <v>148</v>
      </c>
      <c r="E189" s="52" t="s">
        <v>130</v>
      </c>
      <c r="F189" s="77">
        <v>0.71140000000000003</v>
      </c>
      <c r="G189" s="77">
        <v>2.2661628416678399</v>
      </c>
      <c r="H189" s="35">
        <f t="shared" si="13"/>
        <v>184.57073499652256</v>
      </c>
      <c r="I189" s="35">
        <f t="shared" si="12"/>
        <v>553.71220498956768</v>
      </c>
      <c r="J189" s="78"/>
    </row>
    <row r="190" spans="3:10">
      <c r="C190" s="138"/>
      <c r="D190" s="46" t="s">
        <v>149</v>
      </c>
      <c r="E190" s="53" t="s">
        <v>131</v>
      </c>
      <c r="F190" s="77">
        <v>0.11650000000000001</v>
      </c>
      <c r="G190" s="77">
        <v>1.4500189541225099</v>
      </c>
      <c r="H190" s="35">
        <f t="shared" si="13"/>
        <v>28.185059379875856</v>
      </c>
      <c r="I190" s="35">
        <f>H190</f>
        <v>28.185059379875856</v>
      </c>
      <c r="J190" s="78">
        <f>AVERAGE(I190:I191)</f>
        <v>27.724730262896948</v>
      </c>
    </row>
    <row r="191" spans="3:10">
      <c r="C191" s="138"/>
      <c r="D191" s="46" t="s">
        <v>150</v>
      </c>
      <c r="E191" s="53" t="s">
        <v>131</v>
      </c>
      <c r="F191" s="77">
        <v>0.1125</v>
      </c>
      <c r="G191" s="77">
        <v>1.4355959629845301</v>
      </c>
      <c r="H191" s="35">
        <f t="shared" si="13"/>
        <v>27.26440114591804</v>
      </c>
      <c r="I191" s="35">
        <f>H191</f>
        <v>27.26440114591804</v>
      </c>
      <c r="J191" s="78"/>
    </row>
    <row r="192" spans="3:10">
      <c r="C192" s="138"/>
      <c r="D192" s="46" t="s">
        <v>151</v>
      </c>
      <c r="E192" s="52" t="s">
        <v>130</v>
      </c>
      <c r="F192" s="77">
        <v>0.14199999999999999</v>
      </c>
      <c r="G192" s="77">
        <v>1.5322636438922701</v>
      </c>
      <c r="H192" s="35">
        <f t="shared" si="13"/>
        <v>34.061490148350494</v>
      </c>
      <c r="I192" s="35">
        <f t="shared" si="12"/>
        <v>102.18447044505149</v>
      </c>
      <c r="J192" s="78">
        <f>AVERAGE(I192:I193)</f>
        <v>101.18061102346255</v>
      </c>
    </row>
    <row r="193" spans="3:10" ht="15" thickBot="1">
      <c r="C193" s="139"/>
      <c r="D193" s="79" t="s">
        <v>152</v>
      </c>
      <c r="E193" s="54" t="s">
        <v>130</v>
      </c>
      <c r="F193" s="80">
        <v>0.1391</v>
      </c>
      <c r="G193" s="80">
        <v>1.5236456901397799</v>
      </c>
      <c r="H193" s="81">
        <f t="shared" si="13"/>
        <v>33.392250533957863</v>
      </c>
      <c r="I193" s="81">
        <f t="shared" si="12"/>
        <v>100.17675160187359</v>
      </c>
      <c r="J193" s="82"/>
    </row>
    <row r="194" spans="3:10">
      <c r="C194" s="137" t="s">
        <v>20</v>
      </c>
      <c r="D194" s="73" t="s">
        <v>135</v>
      </c>
      <c r="E194" s="51" t="s">
        <v>130</v>
      </c>
      <c r="F194" s="74">
        <v>0.91310000000000002</v>
      </c>
      <c r="G194" s="74">
        <v>2.4032488456761598</v>
      </c>
      <c r="H194" s="75">
        <f t="shared" si="13"/>
        <v>253.07476700009394</v>
      </c>
      <c r="I194" s="75">
        <f t="shared" si="12"/>
        <v>759.2243010002818</v>
      </c>
      <c r="J194" s="76">
        <f>AVERAGE(I194:I195)</f>
        <v>774.68412850432605</v>
      </c>
    </row>
    <row r="195" spans="3:10">
      <c r="C195" s="138"/>
      <c r="D195" s="46" t="s">
        <v>136</v>
      </c>
      <c r="E195" s="52" t="s">
        <v>130</v>
      </c>
      <c r="F195" s="77">
        <v>0.94079999999999997</v>
      </c>
      <c r="G195" s="77">
        <v>2.42058496771577</v>
      </c>
      <c r="H195" s="35">
        <f t="shared" si="13"/>
        <v>263.38131866945673</v>
      </c>
      <c r="I195" s="35">
        <f t="shared" si="12"/>
        <v>790.1439560083702</v>
      </c>
      <c r="J195" s="78"/>
    </row>
    <row r="196" spans="3:10">
      <c r="C196" s="138"/>
      <c r="D196" s="46" t="s">
        <v>137</v>
      </c>
      <c r="E196" s="52" t="s">
        <v>130</v>
      </c>
      <c r="F196" s="77">
        <v>1.0943000000000001</v>
      </c>
      <c r="G196" s="77">
        <v>2.5121923287035699</v>
      </c>
      <c r="H196" s="35">
        <f t="shared" si="13"/>
        <v>325.23129521984265</v>
      </c>
      <c r="I196" s="35">
        <f t="shared" si="12"/>
        <v>975.69388565952795</v>
      </c>
      <c r="J196" s="78">
        <f>AVERAGE(I196:I197)</f>
        <v>954.09079103250372</v>
      </c>
    </row>
    <row r="197" spans="3:10">
      <c r="C197" s="138"/>
      <c r="D197" s="46" t="s">
        <v>138</v>
      </c>
      <c r="E197" s="52" t="s">
        <v>130</v>
      </c>
      <c r="F197" s="77">
        <v>1.0604</v>
      </c>
      <c r="G197" s="77">
        <v>2.4925218555536</v>
      </c>
      <c r="H197" s="35">
        <f t="shared" si="13"/>
        <v>310.82923213515983</v>
      </c>
      <c r="I197" s="35">
        <f t="shared" si="12"/>
        <v>932.48769640547948</v>
      </c>
      <c r="J197" s="78"/>
    </row>
    <row r="198" spans="3:10">
      <c r="C198" s="138"/>
      <c r="D198" s="46" t="s">
        <v>139</v>
      </c>
      <c r="E198" s="52" t="s">
        <v>130</v>
      </c>
      <c r="F198" s="77">
        <v>0.76070000000000004</v>
      </c>
      <c r="G198" s="77">
        <v>2.30176845236387</v>
      </c>
      <c r="H198" s="35">
        <f t="shared" si="13"/>
        <v>200.34036116394265</v>
      </c>
      <c r="I198" s="35">
        <f t="shared" si="12"/>
        <v>601.02108349182799</v>
      </c>
      <c r="J198" s="78">
        <f>AVERAGE(I198:I199)</f>
        <v>627.04820234437716</v>
      </c>
    </row>
    <row r="199" spans="3:10">
      <c r="C199" s="138"/>
      <c r="D199" s="46" t="s">
        <v>140</v>
      </c>
      <c r="E199" s="52" t="s">
        <v>130</v>
      </c>
      <c r="F199" s="77">
        <v>0.81289999999999996</v>
      </c>
      <c r="G199" s="77">
        <v>2.3378420179700501</v>
      </c>
      <c r="H199" s="35">
        <f t="shared" si="13"/>
        <v>217.69177373230875</v>
      </c>
      <c r="I199" s="35">
        <f t="shared" si="12"/>
        <v>653.07532119692621</v>
      </c>
      <c r="J199" s="78"/>
    </row>
    <row r="200" spans="3:10">
      <c r="C200" s="138"/>
      <c r="D200" s="46" t="s">
        <v>141</v>
      </c>
      <c r="E200" s="52" t="s">
        <v>130</v>
      </c>
      <c r="F200" s="77">
        <v>1.0871999999999999</v>
      </c>
      <c r="G200" s="77">
        <v>2.50809511640306</v>
      </c>
      <c r="H200" s="35">
        <f t="shared" si="13"/>
        <v>322.17743264513052</v>
      </c>
      <c r="I200" s="35">
        <f t="shared" si="12"/>
        <v>966.53229793539163</v>
      </c>
      <c r="J200" s="78">
        <f>AVERAGE(I200:I201)</f>
        <v>932.34851830154423</v>
      </c>
    </row>
    <row r="201" spans="3:10">
      <c r="C201" s="138"/>
      <c r="D201" s="46" t="s">
        <v>142</v>
      </c>
      <c r="E201" s="52" t="s">
        <v>130</v>
      </c>
      <c r="F201" s="77">
        <v>1.0327</v>
      </c>
      <c r="G201" s="77">
        <v>2.47623474623789</v>
      </c>
      <c r="H201" s="35">
        <f t="shared" si="13"/>
        <v>299.38824622256561</v>
      </c>
      <c r="I201" s="35">
        <f t="shared" si="12"/>
        <v>898.16473866769684</v>
      </c>
      <c r="J201" s="78"/>
    </row>
    <row r="202" spans="3:10">
      <c r="C202" s="138"/>
      <c r="D202" s="46" t="s">
        <v>143</v>
      </c>
      <c r="E202" s="53" t="s">
        <v>131</v>
      </c>
      <c r="F202" s="77">
        <v>0.215</v>
      </c>
      <c r="G202" s="77">
        <v>1.7080718729164499</v>
      </c>
      <c r="H202" s="35">
        <f t="shared" si="13"/>
        <v>51.058949222895365</v>
      </c>
      <c r="I202" s="35">
        <f>H202</f>
        <v>51.058949222895365</v>
      </c>
      <c r="J202" s="78">
        <f>AVERAGE(I202:I203)</f>
        <v>47.825377249563175</v>
      </c>
    </row>
    <row r="203" spans="3:10">
      <c r="C203" s="138"/>
      <c r="D203" s="46" t="s">
        <v>144</v>
      </c>
      <c r="E203" s="53" t="s">
        <v>131</v>
      </c>
      <c r="F203" s="77">
        <v>0.18740000000000001</v>
      </c>
      <c r="G203" s="77">
        <v>1.6492550548935601</v>
      </c>
      <c r="H203" s="35">
        <f t="shared" si="13"/>
        <v>44.591805276230986</v>
      </c>
      <c r="I203" s="35">
        <f>H203</f>
        <v>44.591805276230986</v>
      </c>
      <c r="J203" s="78"/>
    </row>
    <row r="204" spans="3:10">
      <c r="C204" s="138"/>
      <c r="D204" s="46" t="s">
        <v>145</v>
      </c>
      <c r="E204" s="52" t="s">
        <v>130</v>
      </c>
      <c r="F204" s="77">
        <v>0.27039999999999997</v>
      </c>
      <c r="G204" s="77">
        <v>1.80779574429628</v>
      </c>
      <c r="H204" s="35">
        <f t="shared" si="13"/>
        <v>64.23855219807632</v>
      </c>
      <c r="I204" s="35">
        <f t="shared" si="12"/>
        <v>192.71565659422896</v>
      </c>
      <c r="J204" s="78">
        <f>AVERAGE(I204:I205)</f>
        <v>193.18495770164913</v>
      </c>
    </row>
    <row r="205" spans="3:10">
      <c r="C205" s="138"/>
      <c r="D205" s="46" t="s">
        <v>146</v>
      </c>
      <c r="E205" s="52" t="s">
        <v>130</v>
      </c>
      <c r="F205" s="77">
        <v>0.2717</v>
      </c>
      <c r="G205" s="77">
        <v>1.8099057976323401</v>
      </c>
      <c r="H205" s="35">
        <f t="shared" si="13"/>
        <v>64.551419603023106</v>
      </c>
      <c r="I205" s="35">
        <f t="shared" si="12"/>
        <v>193.65425880906932</v>
      </c>
      <c r="J205" s="78"/>
    </row>
    <row r="206" spans="3:10">
      <c r="C206" s="138"/>
      <c r="D206" s="46" t="s">
        <v>147</v>
      </c>
      <c r="E206" s="52" t="s">
        <v>130</v>
      </c>
      <c r="F206" s="77">
        <v>1.0072000000000001</v>
      </c>
      <c r="G206" s="77">
        <v>2.4610551439051398</v>
      </c>
      <c r="H206" s="35">
        <f t="shared" si="13"/>
        <v>289.10469455088031</v>
      </c>
      <c r="I206" s="35">
        <f t="shared" si="12"/>
        <v>867.31408365264087</v>
      </c>
      <c r="J206" s="78">
        <f>AVERAGE(I206:I207)</f>
        <v>862.42747207979369</v>
      </c>
    </row>
    <row r="207" spans="3:10">
      <c r="C207" s="138"/>
      <c r="D207" s="46" t="s">
        <v>148</v>
      </c>
      <c r="E207" s="52" t="s">
        <v>130</v>
      </c>
      <c r="F207" s="77">
        <v>0.999</v>
      </c>
      <c r="G207" s="77">
        <v>2.4561335679542302</v>
      </c>
      <c r="H207" s="35">
        <f t="shared" si="13"/>
        <v>285.8469535023155</v>
      </c>
      <c r="I207" s="35">
        <f t="shared" si="12"/>
        <v>857.5408605069465</v>
      </c>
      <c r="J207" s="78"/>
    </row>
    <row r="208" spans="3:10">
      <c r="C208" s="138"/>
      <c r="D208" s="46" t="s">
        <v>149</v>
      </c>
      <c r="E208" s="53" t="s">
        <v>131</v>
      </c>
      <c r="F208" s="77">
        <v>0.1179</v>
      </c>
      <c r="G208" s="77">
        <v>1.45495650591175</v>
      </c>
      <c r="H208" s="35">
        <f t="shared" si="13"/>
        <v>28.507327556308532</v>
      </c>
      <c r="I208" s="35">
        <f>H208</f>
        <v>28.507327556308532</v>
      </c>
      <c r="J208" s="78">
        <f>AVERAGE(I208:I209)</f>
        <v>28.956272584294052</v>
      </c>
    </row>
    <row r="209" spans="3:10">
      <c r="C209" s="138"/>
      <c r="D209" s="46" t="s">
        <v>150</v>
      </c>
      <c r="E209" s="53" t="s">
        <v>131</v>
      </c>
      <c r="F209" s="77">
        <v>0.12180000000000001</v>
      </c>
      <c r="G209" s="77">
        <v>1.4684243977310001</v>
      </c>
      <c r="H209" s="35">
        <f t="shared" si="13"/>
        <v>29.405217612279571</v>
      </c>
      <c r="I209" s="35">
        <f>H209</f>
        <v>29.405217612279571</v>
      </c>
      <c r="J209" s="78"/>
    </row>
    <row r="210" spans="3:10">
      <c r="C210" s="138"/>
      <c r="D210" s="46" t="s">
        <v>151</v>
      </c>
      <c r="E210" s="52" t="s">
        <v>130</v>
      </c>
      <c r="F210" s="77">
        <v>0.1381</v>
      </c>
      <c r="G210" s="77">
        <v>1.5206347929392501</v>
      </c>
      <c r="H210" s="35">
        <f t="shared" si="13"/>
        <v>33.161547807073234</v>
      </c>
      <c r="I210" s="35">
        <f t="shared" si="12"/>
        <v>99.484643421219701</v>
      </c>
      <c r="J210" s="78">
        <f>AVERAGE(I210:I211)</f>
        <v>104.33466653377002</v>
      </c>
    </row>
    <row r="211" spans="3:10" ht="15" thickBot="1">
      <c r="C211" s="139"/>
      <c r="D211" s="79" t="s">
        <v>152</v>
      </c>
      <c r="E211" s="54" t="s">
        <v>130</v>
      </c>
      <c r="F211" s="80">
        <v>0.15210000000000001</v>
      </c>
      <c r="G211" s="80">
        <v>1.5610404892508201</v>
      </c>
      <c r="H211" s="81">
        <f t="shared" si="13"/>
        <v>36.394896548773445</v>
      </c>
      <c r="I211" s="81">
        <f t="shared" si="12"/>
        <v>109.18468964632034</v>
      </c>
      <c r="J211" s="82"/>
    </row>
    <row r="212" spans="3:10">
      <c r="C212" s="137" t="s">
        <v>21</v>
      </c>
      <c r="D212" s="73" t="s">
        <v>135</v>
      </c>
      <c r="E212" s="51" t="s">
        <v>130</v>
      </c>
      <c r="F212" s="74">
        <v>0.7006</v>
      </c>
      <c r="G212" s="74">
        <v>2.2581392688367501</v>
      </c>
      <c r="H212" s="75">
        <f t="shared" si="13"/>
        <v>181.1921043311294</v>
      </c>
      <c r="I212" s="75">
        <f t="shared" si="12"/>
        <v>543.57631299338823</v>
      </c>
      <c r="J212" s="76">
        <f>AVERAGE(I212:I213)</f>
        <v>522.69829345527035</v>
      </c>
    </row>
    <row r="213" spans="3:10">
      <c r="C213" s="138"/>
      <c r="D213" s="46" t="s">
        <v>136</v>
      </c>
      <c r="E213" s="52" t="s">
        <v>130</v>
      </c>
      <c r="F213" s="77">
        <v>0.6552</v>
      </c>
      <c r="G213" s="77">
        <v>2.2234269484376501</v>
      </c>
      <c r="H213" s="35">
        <f t="shared" si="13"/>
        <v>167.27342463905083</v>
      </c>
      <c r="I213" s="35">
        <f t="shared" si="12"/>
        <v>501.82027391715246</v>
      </c>
      <c r="J213" s="78"/>
    </row>
    <row r="214" spans="3:10">
      <c r="C214" s="138"/>
      <c r="D214" s="46" t="s">
        <v>137</v>
      </c>
      <c r="E214" s="52" t="s">
        <v>130</v>
      </c>
      <c r="F214" s="77">
        <v>0.82850000000000001</v>
      </c>
      <c r="G214" s="77">
        <v>2.3483345846688102</v>
      </c>
      <c r="H214" s="35">
        <f t="shared" si="13"/>
        <v>223.01526187525366</v>
      </c>
      <c r="I214" s="35">
        <f t="shared" si="12"/>
        <v>669.04578562576103</v>
      </c>
      <c r="J214" s="78">
        <f>AVERAGE(I214:I215)</f>
        <v>639.34846648785833</v>
      </c>
    </row>
    <row r="215" spans="3:10">
      <c r="C215" s="138"/>
      <c r="D215" s="46" t="s">
        <v>138</v>
      </c>
      <c r="E215" s="52" t="s">
        <v>130</v>
      </c>
      <c r="F215" s="77">
        <v>0.76949999999999996</v>
      </c>
      <c r="G215" s="77">
        <v>2.3079601407510402</v>
      </c>
      <c r="H215" s="35">
        <f t="shared" si="13"/>
        <v>203.21704911665191</v>
      </c>
      <c r="I215" s="35">
        <f t="shared" si="12"/>
        <v>609.65114734995575</v>
      </c>
      <c r="J215" s="78"/>
    </row>
    <row r="216" spans="3:10">
      <c r="C216" s="138"/>
      <c r="D216" s="46" t="s">
        <v>139</v>
      </c>
      <c r="E216" s="52" t="s">
        <v>130</v>
      </c>
      <c r="F216" s="77">
        <v>0.63529999999999998</v>
      </c>
      <c r="G216" s="77">
        <v>2.2076668225941298</v>
      </c>
      <c r="H216" s="35">
        <f t="shared" si="13"/>
        <v>161.31205454000838</v>
      </c>
      <c r="I216" s="35">
        <f t="shared" si="12"/>
        <v>483.93616362002513</v>
      </c>
      <c r="J216" s="78">
        <f>AVERAGE(I216:I217)</f>
        <v>508.21794388443686</v>
      </c>
    </row>
    <row r="217" spans="3:10">
      <c r="C217" s="138"/>
      <c r="D217" s="46" t="s">
        <v>140</v>
      </c>
      <c r="E217" s="52" t="s">
        <v>130</v>
      </c>
      <c r="F217" s="77">
        <v>0.68869999999999998</v>
      </c>
      <c r="G217" s="77">
        <v>2.2491981324133401</v>
      </c>
      <c r="H217" s="35">
        <f t="shared" si="13"/>
        <v>177.49990804961618</v>
      </c>
      <c r="I217" s="35">
        <f t="shared" si="12"/>
        <v>532.4997241488486</v>
      </c>
      <c r="J217" s="78"/>
    </row>
    <row r="218" spans="3:10">
      <c r="C218" s="138"/>
      <c r="D218" s="46" t="s">
        <v>141</v>
      </c>
      <c r="E218" s="52" t="s">
        <v>130</v>
      </c>
      <c r="F218" s="77">
        <v>0.76970000000000005</v>
      </c>
      <c r="G218" s="77">
        <v>2.3081003180461601</v>
      </c>
      <c r="H218" s="35">
        <f t="shared" si="13"/>
        <v>203.28265210087511</v>
      </c>
      <c r="I218" s="35">
        <f t="shared" si="12"/>
        <v>609.84795630262533</v>
      </c>
      <c r="J218" s="78">
        <f>AVERAGE(I218:I219)</f>
        <v>635.03263955970783</v>
      </c>
    </row>
    <row r="219" spans="3:10">
      <c r="C219" s="138"/>
      <c r="D219" s="46" t="s">
        <v>142</v>
      </c>
      <c r="E219" s="52" t="s">
        <v>130</v>
      </c>
      <c r="F219" s="77">
        <v>0.81989999999999996</v>
      </c>
      <c r="G219" s="77">
        <v>2.3425656604655498</v>
      </c>
      <c r="H219" s="35">
        <f t="shared" si="13"/>
        <v>220.0724409389301</v>
      </c>
      <c r="I219" s="35">
        <f t="shared" si="12"/>
        <v>660.21732281679033</v>
      </c>
      <c r="J219" s="78"/>
    </row>
    <row r="220" spans="3:10">
      <c r="C220" s="138"/>
      <c r="D220" s="46" t="s">
        <v>143</v>
      </c>
      <c r="E220" s="53" t="s">
        <v>131</v>
      </c>
      <c r="F220" s="77">
        <v>0.19209999999999999</v>
      </c>
      <c r="G220" s="77">
        <v>1.65981244971583</v>
      </c>
      <c r="H220" s="35">
        <f t="shared" si="13"/>
        <v>45.689083847305547</v>
      </c>
      <c r="I220" s="35">
        <f>H220</f>
        <v>45.689083847305547</v>
      </c>
      <c r="J220" s="78">
        <f>AVERAGE(I220:I221)</f>
        <v>45.747495682880746</v>
      </c>
    </row>
    <row r="221" spans="3:10">
      <c r="C221" s="138"/>
      <c r="D221" s="46" t="s">
        <v>144</v>
      </c>
      <c r="E221" s="53" t="s">
        <v>131</v>
      </c>
      <c r="F221" s="77">
        <v>0.19259999999999999</v>
      </c>
      <c r="G221" s="77">
        <v>1.6609214919169499</v>
      </c>
      <c r="H221" s="35">
        <f t="shared" si="13"/>
        <v>45.805907518455946</v>
      </c>
      <c r="I221" s="35">
        <f>H221</f>
        <v>45.805907518455946</v>
      </c>
      <c r="J221" s="78"/>
    </row>
    <row r="222" spans="3:10">
      <c r="C222" s="138"/>
      <c r="D222" s="46" t="s">
        <v>145</v>
      </c>
      <c r="E222" s="52" t="s">
        <v>130</v>
      </c>
      <c r="F222" s="77">
        <v>0.17710000000000001</v>
      </c>
      <c r="G222" s="77">
        <v>1.6252339461243499</v>
      </c>
      <c r="H222" s="35">
        <f t="shared" si="13"/>
        <v>42.192372445738712</v>
      </c>
      <c r="I222" s="35">
        <f t="shared" si="12"/>
        <v>126.57711733721614</v>
      </c>
      <c r="J222" s="78">
        <f>AVERAGE(I222:I223)</f>
        <v>128.77728712434674</v>
      </c>
    </row>
    <row r="223" spans="3:10">
      <c r="C223" s="138"/>
      <c r="D223" s="46" t="s">
        <v>146</v>
      </c>
      <c r="E223" s="52" t="s">
        <v>130</v>
      </c>
      <c r="F223" s="77">
        <v>0.18340000000000001</v>
      </c>
      <c r="G223" s="77">
        <v>1.64007529909312</v>
      </c>
      <c r="H223" s="35">
        <f t="shared" si="13"/>
        <v>43.659152303825785</v>
      </c>
      <c r="I223" s="35">
        <f t="shared" si="12"/>
        <v>130.97745691147736</v>
      </c>
      <c r="J223" s="78"/>
    </row>
    <row r="224" spans="3:10">
      <c r="C224" s="138"/>
      <c r="D224" s="46" t="s">
        <v>147</v>
      </c>
      <c r="E224" s="52" t="s">
        <v>130</v>
      </c>
      <c r="F224" s="77">
        <v>0.55500000000000005</v>
      </c>
      <c r="G224" s="77">
        <v>2.1400768274284001</v>
      </c>
      <c r="H224" s="35">
        <f t="shared" si="13"/>
        <v>138.06284785143202</v>
      </c>
      <c r="I224" s="35">
        <f t="shared" si="12"/>
        <v>414.18854355429607</v>
      </c>
      <c r="J224" s="78">
        <f>AVERAGE(I224:I225)</f>
        <v>418.89870181315086</v>
      </c>
    </row>
    <row r="225" spans="3:12">
      <c r="C225" s="138"/>
      <c r="D225" s="46" t="s">
        <v>148</v>
      </c>
      <c r="E225" s="52" t="s">
        <v>130</v>
      </c>
      <c r="F225" s="77">
        <v>0.56610000000000005</v>
      </c>
      <c r="G225" s="77">
        <v>2.1498437803799502</v>
      </c>
      <c r="H225" s="35">
        <f t="shared" si="13"/>
        <v>141.20295335733522</v>
      </c>
      <c r="I225" s="35">
        <f t="shared" si="12"/>
        <v>423.60886007200565</v>
      </c>
      <c r="J225" s="78"/>
    </row>
    <row r="226" spans="3:12">
      <c r="C226" s="138"/>
      <c r="D226" s="46" t="s">
        <v>149</v>
      </c>
      <c r="E226" s="53" t="s">
        <v>131</v>
      </c>
      <c r="F226" s="77">
        <v>0.16489999999999999</v>
      </c>
      <c r="G226" s="77">
        <v>1.59504306583934</v>
      </c>
      <c r="H226" s="35">
        <f t="shared" si="13"/>
        <v>39.358910290233524</v>
      </c>
      <c r="I226" s="35">
        <f>H226</f>
        <v>39.358910290233524</v>
      </c>
      <c r="J226" s="78">
        <f>AVERAGE(I226:I227)</f>
        <v>35.798989904523552</v>
      </c>
    </row>
    <row r="227" spans="3:12">
      <c r="C227" s="138"/>
      <c r="D227" s="46" t="s">
        <v>150</v>
      </c>
      <c r="E227" s="53" t="s">
        <v>131</v>
      </c>
      <c r="F227" s="77">
        <v>0.1341</v>
      </c>
      <c r="G227" s="77">
        <v>1.50838249874483</v>
      </c>
      <c r="H227" s="35">
        <f t="shared" si="13"/>
        <v>32.239069518813587</v>
      </c>
      <c r="I227" s="35">
        <f>H227</f>
        <v>32.239069518813587</v>
      </c>
      <c r="J227" s="78"/>
    </row>
    <row r="228" spans="3:12">
      <c r="C228" s="138"/>
      <c r="D228" s="46" t="s">
        <v>151</v>
      </c>
      <c r="E228" s="52" t="s">
        <v>130</v>
      </c>
      <c r="F228" s="77">
        <v>9.7199999999999995E-2</v>
      </c>
      <c r="G228" s="77">
        <v>1.3755348683186099</v>
      </c>
      <c r="H228" s="35">
        <f t="shared" si="13"/>
        <v>23.742960408315863</v>
      </c>
      <c r="I228" s="35">
        <f t="shared" si="12"/>
        <v>71.228881224947585</v>
      </c>
      <c r="J228" s="78">
        <f>AVERAGE(I228:I229)</f>
        <v>72.610076002905231</v>
      </c>
    </row>
    <row r="229" spans="3:12" ht="15" thickBot="1">
      <c r="C229" s="139"/>
      <c r="D229" s="79" t="s">
        <v>152</v>
      </c>
      <c r="E229" s="54" t="s">
        <v>130</v>
      </c>
      <c r="F229" s="80">
        <v>0.1012</v>
      </c>
      <c r="G229" s="80">
        <v>1.3920592315610301</v>
      </c>
      <c r="H229" s="81">
        <f t="shared" si="13"/>
        <v>24.663756926954296</v>
      </c>
      <c r="I229" s="81">
        <f t="shared" si="12"/>
        <v>73.991270780862891</v>
      </c>
      <c r="J229" s="82"/>
    </row>
    <row r="230" spans="3:12">
      <c r="C230" s="44"/>
      <c r="D230" s="46"/>
      <c r="E230" s="52"/>
      <c r="F230" s="77"/>
      <c r="G230" s="77"/>
    </row>
    <row r="231" spans="3:12" ht="15" thickBot="1">
      <c r="C231" s="57" t="s">
        <v>132</v>
      </c>
    </row>
    <row r="232" spans="3:12">
      <c r="C232" s="94" t="s">
        <v>22</v>
      </c>
      <c r="D232" s="151" t="s">
        <v>11</v>
      </c>
      <c r="E232" s="144"/>
      <c r="F232" s="144"/>
      <c r="G232" s="144" t="s">
        <v>16</v>
      </c>
      <c r="H232" s="144"/>
      <c r="I232" s="144"/>
      <c r="J232" s="144" t="s">
        <v>14</v>
      </c>
      <c r="K232" s="144"/>
      <c r="L232" s="145"/>
    </row>
    <row r="233" spans="3:12" ht="15" thickBot="1">
      <c r="C233" s="95" t="s">
        <v>62</v>
      </c>
      <c r="D233" s="45" t="s">
        <v>19</v>
      </c>
      <c r="E233" s="50" t="s">
        <v>20</v>
      </c>
      <c r="F233" s="50" t="s">
        <v>21</v>
      </c>
      <c r="G233" s="50" t="s">
        <v>19</v>
      </c>
      <c r="H233" s="50" t="s">
        <v>20</v>
      </c>
      <c r="I233" s="50" t="s">
        <v>21</v>
      </c>
      <c r="J233" s="50" t="s">
        <v>19</v>
      </c>
      <c r="K233" s="50" t="s">
        <v>20</v>
      </c>
      <c r="L233" s="96" t="s">
        <v>21</v>
      </c>
    </row>
    <row r="234" spans="3:12">
      <c r="C234" s="89" t="s">
        <v>24</v>
      </c>
      <c r="D234" s="83">
        <f>J176</f>
        <v>1412.6713320869355</v>
      </c>
      <c r="E234" s="83">
        <f>J194</f>
        <v>774.68412850432605</v>
      </c>
      <c r="F234" s="83">
        <f>J212</f>
        <v>522.69829345527035</v>
      </c>
      <c r="G234" s="83"/>
      <c r="H234" s="83"/>
      <c r="I234" s="83"/>
      <c r="J234" s="83"/>
      <c r="K234" s="83"/>
      <c r="L234" s="91"/>
    </row>
    <row r="235" spans="3:12">
      <c r="C235" s="89" t="s">
        <v>25</v>
      </c>
      <c r="D235" s="83">
        <f>J178</f>
        <v>1358.4113229503751</v>
      </c>
      <c r="E235" s="83">
        <f>J196</f>
        <v>954.09079103250372</v>
      </c>
      <c r="F235" s="83">
        <f>J214</f>
        <v>639.34846648785833</v>
      </c>
      <c r="G235" s="83"/>
      <c r="H235" s="83"/>
      <c r="I235" s="83"/>
      <c r="J235" s="35">
        <f>J180</f>
        <v>287.8603823773326</v>
      </c>
      <c r="K235" s="83">
        <f>J198</f>
        <v>627.04820234437716</v>
      </c>
      <c r="L235" s="91">
        <f>J216</f>
        <v>508.21794388443686</v>
      </c>
    </row>
    <row r="236" spans="3:12">
      <c r="C236" s="89" t="s">
        <v>26</v>
      </c>
      <c r="D236" s="83">
        <f>J182</f>
        <v>1018.7479740896832</v>
      </c>
      <c r="E236" s="83">
        <f>J200</f>
        <v>932.34851830154423</v>
      </c>
      <c r="F236" s="83">
        <f>J218</f>
        <v>635.03263955970783</v>
      </c>
      <c r="G236" s="83">
        <f>J186</f>
        <v>232.24919798123287</v>
      </c>
      <c r="H236" s="83">
        <f>J204</f>
        <v>193.18495770164913</v>
      </c>
      <c r="I236" s="83">
        <f>J222</f>
        <v>128.77728712434674</v>
      </c>
      <c r="J236" s="83">
        <f>J184</f>
        <v>38.04956227960848</v>
      </c>
      <c r="K236" s="83">
        <f>J202</f>
        <v>47.825377249563175</v>
      </c>
      <c r="L236" s="91">
        <f>J220</f>
        <v>45.747495682880746</v>
      </c>
    </row>
    <row r="237" spans="3:12" ht="15" thickBot="1">
      <c r="C237" s="90" t="s">
        <v>27</v>
      </c>
      <c r="D237" s="92">
        <f>J188</f>
        <v>536.00881401926245</v>
      </c>
      <c r="E237" s="92">
        <f>J206</f>
        <v>862.42747207979369</v>
      </c>
      <c r="F237" s="92">
        <f>J224</f>
        <v>418.89870181315086</v>
      </c>
      <c r="G237" s="92">
        <f>J192</f>
        <v>101.18061102346255</v>
      </c>
      <c r="H237" s="92">
        <f>J210</f>
        <v>104.33466653377002</v>
      </c>
      <c r="I237" s="92">
        <f>J228</f>
        <v>72.610076002905231</v>
      </c>
      <c r="J237" s="92">
        <f>J190</f>
        <v>27.724730262896948</v>
      </c>
      <c r="K237" s="92">
        <f>J208</f>
        <v>28.956272584294052</v>
      </c>
      <c r="L237" s="93">
        <f>J226</f>
        <v>35.798989904523552</v>
      </c>
    </row>
    <row r="238" spans="3:12">
      <c r="C238" s="46"/>
      <c r="D238" s="83"/>
      <c r="E238" s="83"/>
      <c r="F238" s="83"/>
      <c r="G238" s="83"/>
      <c r="H238" s="83"/>
      <c r="I238" s="83"/>
      <c r="J238" s="83"/>
      <c r="K238" s="83"/>
      <c r="L238" s="83"/>
    </row>
    <row r="240" spans="3:12">
      <c r="C240" s="112" t="s">
        <v>216</v>
      </c>
    </row>
    <row r="241" spans="3:19" ht="29">
      <c r="C241" s="84" t="s">
        <v>228</v>
      </c>
      <c r="I241" s="84" t="s">
        <v>116</v>
      </c>
      <c r="O241" s="84" t="s">
        <v>118</v>
      </c>
    </row>
    <row r="242" spans="3:19">
      <c r="C242" s="58" t="s">
        <v>19</v>
      </c>
      <c r="D242" s="44" t="s">
        <v>24</v>
      </c>
      <c r="E242" s="44" t="s">
        <v>25</v>
      </c>
      <c r="F242" s="44" t="s">
        <v>26</v>
      </c>
      <c r="G242" s="44" t="s">
        <v>27</v>
      </c>
      <c r="I242" s="58" t="s">
        <v>19</v>
      </c>
      <c r="J242" s="44" t="s">
        <v>24</v>
      </c>
      <c r="K242" s="44" t="s">
        <v>25</v>
      </c>
      <c r="L242" s="44" t="s">
        <v>26</v>
      </c>
      <c r="M242" s="44" t="s">
        <v>27</v>
      </c>
      <c r="O242" s="58" t="s">
        <v>19</v>
      </c>
      <c r="P242" s="44" t="s">
        <v>24</v>
      </c>
      <c r="Q242" s="44" t="s">
        <v>25</v>
      </c>
      <c r="R242" s="44" t="s">
        <v>26</v>
      </c>
      <c r="S242" s="44" t="s">
        <v>27</v>
      </c>
    </row>
    <row r="243" spans="3:19">
      <c r="C243" s="136" t="s">
        <v>11</v>
      </c>
      <c r="D243" s="35">
        <v>223</v>
      </c>
      <c r="E243" s="35">
        <v>503</v>
      </c>
      <c r="F243" s="35">
        <v>350</v>
      </c>
      <c r="G243" s="35">
        <v>273</v>
      </c>
      <c r="I243" s="136" t="s">
        <v>11</v>
      </c>
      <c r="J243" s="35">
        <f>AVERAGE(D243:D247)</f>
        <v>218.8</v>
      </c>
      <c r="K243" s="35">
        <f>AVERAGE(E243:E247)</f>
        <v>422.4</v>
      </c>
      <c r="L243" s="35">
        <f>AVERAGE(F243:F247)</f>
        <v>349.4</v>
      </c>
      <c r="M243" s="35">
        <f>AVERAGE(G243:G247)</f>
        <v>269.8</v>
      </c>
      <c r="O243" s="136" t="s">
        <v>11</v>
      </c>
      <c r="P243" s="35">
        <f>J243/AVERAGE($J$243:$J$257)</f>
        <v>0.6932826362484158</v>
      </c>
      <c r="Q243" s="35">
        <f t="shared" ref="Q243:S243" si="14">K243/AVERAGE($J$243:$J$257)</f>
        <v>1.3384030418250952</v>
      </c>
      <c r="R243" s="35">
        <f t="shared" si="14"/>
        <v>1.1070975918884665</v>
      </c>
      <c r="S243" s="35">
        <f t="shared" si="14"/>
        <v>0.85487959442332073</v>
      </c>
    </row>
    <row r="244" spans="3:19">
      <c r="C244" s="136"/>
      <c r="D244" s="35">
        <v>237</v>
      </c>
      <c r="E244" s="35">
        <v>381</v>
      </c>
      <c r="F244" s="35">
        <v>336</v>
      </c>
      <c r="G244" s="35">
        <v>280</v>
      </c>
      <c r="I244" s="136"/>
      <c r="O244" s="136"/>
    </row>
    <row r="245" spans="3:19">
      <c r="C245" s="136"/>
      <c r="D245" s="35">
        <v>214</v>
      </c>
      <c r="E245" s="35">
        <v>472</v>
      </c>
      <c r="F245" s="35">
        <v>426</v>
      </c>
      <c r="G245" s="35">
        <v>333</v>
      </c>
      <c r="I245" s="136"/>
      <c r="O245" s="136"/>
    </row>
    <row r="246" spans="3:19">
      <c r="C246" s="136"/>
      <c r="D246" s="35">
        <v>202</v>
      </c>
      <c r="E246" s="35">
        <v>414</v>
      </c>
      <c r="F246" s="35">
        <v>317</v>
      </c>
      <c r="G246" s="35">
        <v>294</v>
      </c>
      <c r="I246" s="136"/>
      <c r="O246" s="136"/>
    </row>
    <row r="247" spans="3:19">
      <c r="C247" s="136"/>
      <c r="D247" s="35">
        <v>218</v>
      </c>
      <c r="E247" s="35">
        <v>342</v>
      </c>
      <c r="F247" s="35">
        <v>318</v>
      </c>
      <c r="G247" s="35">
        <v>169</v>
      </c>
      <c r="I247" s="136"/>
      <c r="O247" s="136"/>
    </row>
    <row r="248" spans="3:19">
      <c r="C248" s="136"/>
      <c r="D248" s="35">
        <v>326</v>
      </c>
      <c r="E248" s="35">
        <v>475</v>
      </c>
      <c r="F248" s="35">
        <v>263</v>
      </c>
      <c r="G248" s="35">
        <v>259</v>
      </c>
      <c r="I248" s="136"/>
      <c r="J248" s="35">
        <f>AVERAGE(D248:D252)</f>
        <v>338.2</v>
      </c>
      <c r="K248" s="35">
        <f>AVERAGE(E248:E252)</f>
        <v>413.2</v>
      </c>
      <c r="L248" s="35">
        <f>AVERAGE(F248:F252)</f>
        <v>256.8</v>
      </c>
      <c r="M248" s="35">
        <f>AVERAGE(G248:G252)</f>
        <v>231.8</v>
      </c>
      <c r="O248" s="136"/>
      <c r="P248" s="35">
        <f>J248/AVERAGE($J$243:$J$257)</f>
        <v>1.0716096324461344</v>
      </c>
      <c r="Q248" s="35">
        <f t="shared" ref="Q248:S248" si="15">K248/AVERAGE($J$243:$J$257)</f>
        <v>1.3092522179974653</v>
      </c>
      <c r="R248" s="35">
        <f t="shared" si="15"/>
        <v>0.81368821292775673</v>
      </c>
      <c r="S248" s="35">
        <f t="shared" si="15"/>
        <v>0.7344740177439798</v>
      </c>
    </row>
    <row r="249" spans="3:19">
      <c r="C249" s="136"/>
      <c r="D249" s="35">
        <v>376</v>
      </c>
      <c r="E249" s="35">
        <v>506</v>
      </c>
      <c r="F249" s="35">
        <v>274</v>
      </c>
      <c r="G249" s="35">
        <v>250</v>
      </c>
      <c r="I249" s="136"/>
      <c r="O249" s="136"/>
    </row>
    <row r="250" spans="3:19">
      <c r="C250" s="136"/>
      <c r="D250" s="35">
        <v>331</v>
      </c>
      <c r="E250" s="35">
        <v>434</v>
      </c>
      <c r="F250" s="35">
        <v>246</v>
      </c>
      <c r="G250" s="35">
        <v>256</v>
      </c>
      <c r="I250" s="136"/>
      <c r="O250" s="136"/>
    </row>
    <row r="251" spans="3:19">
      <c r="C251" s="136"/>
      <c r="D251" s="35">
        <v>316</v>
      </c>
      <c r="E251" s="35">
        <v>323</v>
      </c>
      <c r="F251" s="35">
        <v>240</v>
      </c>
      <c r="G251" s="35">
        <v>212</v>
      </c>
      <c r="I251" s="136"/>
      <c r="O251" s="136"/>
    </row>
    <row r="252" spans="3:19">
      <c r="C252" s="136"/>
      <c r="D252" s="35">
        <v>342</v>
      </c>
      <c r="E252" s="35">
        <v>328</v>
      </c>
      <c r="F252" s="35">
        <v>261</v>
      </c>
      <c r="G252" s="35">
        <v>182</v>
      </c>
      <c r="I252" s="136"/>
      <c r="O252" s="136"/>
    </row>
    <row r="253" spans="3:19">
      <c r="C253" s="136"/>
      <c r="D253" s="35">
        <v>404</v>
      </c>
      <c r="E253" s="35">
        <v>324</v>
      </c>
      <c r="F253" s="35">
        <v>311</v>
      </c>
      <c r="G253" s="35">
        <v>98</v>
      </c>
      <c r="I253" s="136"/>
      <c r="J253" s="35">
        <f>AVERAGE(D253:D257)</f>
        <v>389.8</v>
      </c>
      <c r="K253" s="35">
        <f>AVERAGE(E253:E257)</f>
        <v>343.2</v>
      </c>
      <c r="L253" s="35">
        <f>AVERAGE(F253:F257)</f>
        <v>282.39999999999998</v>
      </c>
      <c r="M253" s="35">
        <f>AVERAGE(G253:G257)</f>
        <v>212.4</v>
      </c>
      <c r="O253" s="136"/>
      <c r="P253" s="35">
        <f>J253/AVERAGE($J$243:$J$257)</f>
        <v>1.2351077313054502</v>
      </c>
      <c r="Q253" s="35">
        <f t="shared" ref="Q253:S253" si="16">K253/AVERAGE($J$243:$J$257)</f>
        <v>1.0874524714828899</v>
      </c>
      <c r="R253" s="35">
        <f>L253/AVERAGE($J$243:$J$257)</f>
        <v>0.89480354879594426</v>
      </c>
      <c r="S253" s="35">
        <f t="shared" si="16"/>
        <v>0.67300380228136891</v>
      </c>
    </row>
    <row r="254" spans="3:19">
      <c r="C254" s="136"/>
      <c r="D254" s="35">
        <v>377</v>
      </c>
      <c r="E254" s="35">
        <v>367</v>
      </c>
      <c r="F254" s="35">
        <v>296</v>
      </c>
      <c r="G254" s="35">
        <v>170</v>
      </c>
      <c r="I254" s="136"/>
      <c r="O254" s="136"/>
    </row>
    <row r="255" spans="3:19">
      <c r="C255" s="136"/>
      <c r="D255" s="35">
        <v>439</v>
      </c>
      <c r="E255" s="35">
        <v>358</v>
      </c>
      <c r="F255" s="35">
        <v>289</v>
      </c>
      <c r="G255" s="35">
        <v>311</v>
      </c>
      <c r="I255" s="136"/>
      <c r="O255" s="136"/>
    </row>
    <row r="256" spans="3:19">
      <c r="C256" s="136"/>
      <c r="D256" s="35">
        <v>390</v>
      </c>
      <c r="E256" s="35">
        <v>342</v>
      </c>
      <c r="F256" s="35">
        <v>226</v>
      </c>
      <c r="G256" s="35">
        <v>294</v>
      </c>
      <c r="I256" s="136"/>
      <c r="O256" s="136"/>
    </row>
    <row r="257" spans="3:19">
      <c r="C257" s="136"/>
      <c r="D257" s="35">
        <v>339</v>
      </c>
      <c r="E257" s="35">
        <v>325</v>
      </c>
      <c r="F257" s="35">
        <v>290</v>
      </c>
      <c r="G257" s="35">
        <v>189</v>
      </c>
      <c r="I257" s="136"/>
      <c r="O257" s="136"/>
    </row>
    <row r="258" spans="3:19">
      <c r="C258" s="136" t="s">
        <v>14</v>
      </c>
      <c r="E258" s="35">
        <v>36</v>
      </c>
      <c r="F258" s="35">
        <v>193</v>
      </c>
      <c r="G258" s="35">
        <v>47</v>
      </c>
      <c r="I258" s="136" t="s">
        <v>14</v>
      </c>
      <c r="K258" s="35">
        <f>AVERAGE(E258:E262)</f>
        <v>92.2</v>
      </c>
      <c r="L258" s="35">
        <f>AVERAGE(F258:F262)</f>
        <v>216.8</v>
      </c>
      <c r="M258" s="35">
        <f>AVERAGE(G258:G262)</f>
        <v>110.2</v>
      </c>
      <c r="O258" s="136" t="s">
        <v>14</v>
      </c>
      <c r="Q258" s="35">
        <f t="shared" ref="Q258" si="17">K258/AVERAGE($J$243:$J$257)</f>
        <v>0.29214195183776936</v>
      </c>
      <c r="R258" s="35">
        <f t="shared" ref="R258" si="18">L258/AVERAGE($J$243:$J$257)</f>
        <v>0.68694550063371362</v>
      </c>
      <c r="S258" s="35">
        <f t="shared" ref="S258" si="19">M258/AVERAGE($J$243:$J$257)</f>
        <v>0.34917617237008874</v>
      </c>
    </row>
    <row r="259" spans="3:19">
      <c r="C259" s="136"/>
      <c r="E259" s="35">
        <v>57</v>
      </c>
      <c r="F259" s="35">
        <v>202</v>
      </c>
      <c r="G259" s="35">
        <v>158</v>
      </c>
      <c r="I259" s="136"/>
      <c r="O259" s="136"/>
    </row>
    <row r="260" spans="3:19">
      <c r="C260" s="136"/>
      <c r="E260" s="35">
        <v>77</v>
      </c>
      <c r="F260" s="35">
        <v>260</v>
      </c>
      <c r="G260" s="35">
        <v>135</v>
      </c>
      <c r="I260" s="136"/>
      <c r="O260" s="136"/>
    </row>
    <row r="261" spans="3:19">
      <c r="C261" s="136"/>
      <c r="E261" s="35">
        <v>150</v>
      </c>
      <c r="F261" s="35">
        <v>248</v>
      </c>
      <c r="G261" s="35">
        <v>132</v>
      </c>
      <c r="I261" s="136"/>
      <c r="O261" s="136"/>
    </row>
    <row r="262" spans="3:19">
      <c r="C262" s="136"/>
      <c r="E262" s="35">
        <v>141</v>
      </c>
      <c r="F262" s="35">
        <v>181</v>
      </c>
      <c r="G262" s="35">
        <v>79</v>
      </c>
      <c r="I262" s="136"/>
      <c r="O262" s="136"/>
    </row>
    <row r="263" spans="3:19">
      <c r="C263" s="136"/>
      <c r="E263" s="35">
        <v>177</v>
      </c>
      <c r="F263" s="35">
        <v>184</v>
      </c>
      <c r="G263" s="35">
        <v>210</v>
      </c>
      <c r="I263" s="136"/>
      <c r="K263" s="35">
        <f>AVERAGE(E263:E267)</f>
        <v>188.4</v>
      </c>
      <c r="L263" s="35">
        <f>AVERAGE(F263:F267)</f>
        <v>172.2</v>
      </c>
      <c r="M263" s="35">
        <f>AVERAGE(G263:G267)</f>
        <v>231.2</v>
      </c>
      <c r="O263" s="136"/>
      <c r="Q263" s="35">
        <f t="shared" ref="Q263" si="20">K263/AVERAGE($J$243:$J$257)</f>
        <v>0.59695817490494307</v>
      </c>
      <c r="R263" s="35">
        <f t="shared" ref="R263" si="21">L263/AVERAGE($J$243:$J$257)</f>
        <v>0.54562737642585557</v>
      </c>
      <c r="S263" s="35">
        <f t="shared" ref="S263" si="22">M263/AVERAGE($J$243:$J$257)</f>
        <v>0.73257287705956908</v>
      </c>
    </row>
    <row r="264" spans="3:19">
      <c r="C264" s="136"/>
      <c r="E264" s="35">
        <v>134</v>
      </c>
      <c r="F264" s="35">
        <v>162</v>
      </c>
      <c r="G264" s="35">
        <v>375</v>
      </c>
      <c r="I264" s="136"/>
      <c r="O264" s="136"/>
    </row>
    <row r="265" spans="3:19">
      <c r="C265" s="136"/>
      <c r="E265" s="35">
        <v>225</v>
      </c>
      <c r="F265" s="35">
        <v>165</v>
      </c>
      <c r="G265" s="35">
        <v>254</v>
      </c>
      <c r="I265" s="136"/>
      <c r="O265" s="136"/>
    </row>
    <row r="266" spans="3:19">
      <c r="C266" s="136"/>
      <c r="E266" s="35">
        <v>196</v>
      </c>
      <c r="F266" s="35">
        <v>118</v>
      </c>
      <c r="G266" s="35">
        <v>166</v>
      </c>
      <c r="I266" s="136"/>
      <c r="O266" s="136"/>
    </row>
    <row r="267" spans="3:19">
      <c r="C267" s="136"/>
      <c r="E267" s="35">
        <v>210</v>
      </c>
      <c r="F267" s="35">
        <v>232</v>
      </c>
      <c r="G267" s="35">
        <v>151</v>
      </c>
      <c r="I267" s="136"/>
      <c r="O267" s="136"/>
    </row>
    <row r="268" spans="3:19">
      <c r="C268" s="136"/>
      <c r="E268" s="35">
        <v>173</v>
      </c>
      <c r="F268" s="35">
        <v>127</v>
      </c>
      <c r="G268" s="35">
        <v>167</v>
      </c>
      <c r="I268" s="136"/>
      <c r="K268" s="35">
        <f>AVERAGE(E268:E272)</f>
        <v>159.4</v>
      </c>
      <c r="L268" s="35">
        <f>AVERAGE(F268:F272)</f>
        <v>132.6</v>
      </c>
      <c r="M268" s="35">
        <f>AVERAGE(G268:G272)</f>
        <v>174</v>
      </c>
      <c r="O268" s="136"/>
      <c r="Q268" s="35">
        <f t="shared" ref="Q268" si="23">K268/AVERAGE($J$243:$J$257)</f>
        <v>0.5050697084917618</v>
      </c>
      <c r="R268" s="35">
        <f t="shared" ref="R268" si="24">L268/AVERAGE($J$243:$J$257)</f>
        <v>0.42015209125475289</v>
      </c>
      <c r="S268" s="35">
        <f t="shared" ref="S268" si="25">M268/AVERAGE($J$243:$J$257)</f>
        <v>0.5513307984790875</v>
      </c>
    </row>
    <row r="269" spans="3:19">
      <c r="C269" s="136"/>
      <c r="E269" s="35">
        <v>179</v>
      </c>
      <c r="F269" s="35">
        <v>121</v>
      </c>
      <c r="G269" s="35">
        <v>151</v>
      </c>
      <c r="I269" s="136"/>
      <c r="O269" s="136"/>
    </row>
    <row r="270" spans="3:19">
      <c r="C270" s="136"/>
      <c r="E270" s="35">
        <v>158</v>
      </c>
      <c r="F270" s="35">
        <v>126</v>
      </c>
      <c r="G270" s="35">
        <v>275</v>
      </c>
      <c r="I270" s="136"/>
      <c r="O270" s="136"/>
    </row>
    <row r="271" spans="3:19">
      <c r="C271" s="136"/>
      <c r="E271" s="35">
        <v>155</v>
      </c>
      <c r="F271" s="35">
        <v>129</v>
      </c>
      <c r="G271" s="35">
        <v>216</v>
      </c>
      <c r="I271" s="136"/>
      <c r="O271" s="136"/>
    </row>
    <row r="272" spans="3:19">
      <c r="C272" s="136"/>
      <c r="E272" s="35">
        <v>132</v>
      </c>
      <c r="F272" s="35">
        <v>160</v>
      </c>
      <c r="G272" s="35">
        <v>61</v>
      </c>
      <c r="I272" s="136"/>
      <c r="O272" s="136"/>
    </row>
    <row r="273" spans="3:19">
      <c r="C273" s="136" t="s">
        <v>82</v>
      </c>
      <c r="F273" s="35">
        <v>167</v>
      </c>
      <c r="G273" s="35">
        <v>437</v>
      </c>
      <c r="I273" s="136" t="s">
        <v>82</v>
      </c>
      <c r="L273" s="35">
        <f>AVERAGE(F273:F277)</f>
        <v>147.4</v>
      </c>
      <c r="M273" s="35">
        <f>AVERAGE(G273:G277)</f>
        <v>257.39999999999998</v>
      </c>
      <c r="O273" s="136" t="s">
        <v>82</v>
      </c>
      <c r="R273" s="35">
        <f t="shared" ref="R273:S273" si="26">L273/AVERAGE($J$243:$J$257)</f>
        <v>0.46704689480354888</v>
      </c>
      <c r="S273" s="35">
        <f t="shared" si="26"/>
        <v>0.81558935361216733</v>
      </c>
    </row>
    <row r="274" spans="3:19">
      <c r="C274" s="136"/>
      <c r="F274" s="35">
        <v>200</v>
      </c>
      <c r="G274" s="35">
        <v>271</v>
      </c>
      <c r="I274" s="136"/>
      <c r="O274" s="136"/>
    </row>
    <row r="275" spans="3:19">
      <c r="C275" s="136"/>
      <c r="F275" s="35">
        <v>132</v>
      </c>
      <c r="G275" s="35">
        <v>150</v>
      </c>
      <c r="I275" s="136"/>
      <c r="O275" s="136"/>
    </row>
    <row r="276" spans="3:19">
      <c r="C276" s="136"/>
      <c r="F276" s="35">
        <v>114</v>
      </c>
      <c r="G276" s="35">
        <v>184</v>
      </c>
      <c r="I276" s="136"/>
      <c r="O276" s="136"/>
    </row>
    <row r="277" spans="3:19">
      <c r="C277" s="136"/>
      <c r="F277" s="35">
        <v>124</v>
      </c>
      <c r="G277" s="35">
        <v>245</v>
      </c>
      <c r="I277" s="136"/>
      <c r="O277" s="136"/>
    </row>
    <row r="278" spans="3:19">
      <c r="C278" s="136"/>
      <c r="F278" s="35">
        <v>185</v>
      </c>
      <c r="G278" s="35">
        <v>171</v>
      </c>
      <c r="I278" s="136"/>
      <c r="L278" s="35">
        <f>AVERAGE(F278:F282)</f>
        <v>201.4</v>
      </c>
      <c r="M278" s="35">
        <f>AVERAGE(G278:G282)</f>
        <v>126.4</v>
      </c>
      <c r="O278" s="136"/>
      <c r="R278" s="35">
        <f t="shared" ref="R278" si="27">L278/AVERAGE($J$243:$J$257)</f>
        <v>0.63814955640050708</v>
      </c>
      <c r="S278" s="35">
        <f t="shared" ref="S278" si="28">M278/AVERAGE($J$243:$J$257)</f>
        <v>0.40050697084917625</v>
      </c>
    </row>
    <row r="279" spans="3:19">
      <c r="C279" s="136"/>
      <c r="F279" s="35">
        <v>217</v>
      </c>
      <c r="G279" s="35">
        <v>191</v>
      </c>
      <c r="I279" s="136"/>
      <c r="O279" s="136"/>
    </row>
    <row r="280" spans="3:19">
      <c r="C280" s="136"/>
      <c r="F280" s="35">
        <v>214</v>
      </c>
      <c r="G280" s="35">
        <v>63</v>
      </c>
      <c r="I280" s="136"/>
      <c r="O280" s="136"/>
    </row>
    <row r="281" spans="3:19">
      <c r="C281" s="136"/>
      <c r="F281" s="35">
        <v>194</v>
      </c>
      <c r="G281" s="35">
        <v>92</v>
      </c>
      <c r="I281" s="136"/>
      <c r="O281" s="136"/>
    </row>
    <row r="282" spans="3:19">
      <c r="C282" s="136"/>
      <c r="F282" s="35">
        <v>197</v>
      </c>
      <c r="G282" s="35">
        <v>115</v>
      </c>
      <c r="I282" s="136"/>
      <c r="O282" s="136"/>
    </row>
    <row r="283" spans="3:19">
      <c r="C283" s="136"/>
      <c r="F283" s="35">
        <v>202</v>
      </c>
      <c r="G283" s="35">
        <v>135</v>
      </c>
      <c r="I283" s="136"/>
      <c r="L283" s="35">
        <f>AVERAGE(F283:F287)</f>
        <v>233.6</v>
      </c>
      <c r="M283" s="35">
        <f>AVERAGE(G283:G287)</f>
        <v>202</v>
      </c>
      <c r="O283" s="136"/>
      <c r="R283" s="35">
        <f t="shared" ref="R283" si="29">L283/AVERAGE($J$243:$J$257)</f>
        <v>0.74017743979721173</v>
      </c>
      <c r="S283" s="35">
        <f t="shared" ref="S283" si="30">M283/AVERAGE($J$243:$J$257)</f>
        <v>0.64005069708491769</v>
      </c>
    </row>
    <row r="284" spans="3:19">
      <c r="C284" s="136"/>
      <c r="F284" s="35">
        <v>239</v>
      </c>
      <c r="G284" s="35">
        <v>268</v>
      </c>
      <c r="I284" s="136"/>
      <c r="O284" s="136"/>
    </row>
    <row r="285" spans="3:19" s="44" customFormat="1">
      <c r="C285" s="136"/>
      <c r="D285" s="35"/>
      <c r="E285" s="35"/>
      <c r="F285" s="35">
        <v>227</v>
      </c>
      <c r="G285" s="35">
        <v>213</v>
      </c>
      <c r="I285" s="136"/>
      <c r="J285" s="35"/>
      <c r="K285" s="35"/>
      <c r="L285" s="35"/>
      <c r="M285" s="35"/>
      <c r="N285" s="35"/>
      <c r="O285" s="136"/>
      <c r="P285" s="35"/>
      <c r="Q285" s="35"/>
      <c r="R285" s="35"/>
      <c r="S285" s="35"/>
    </row>
    <row r="286" spans="3:19">
      <c r="C286" s="136"/>
      <c r="F286" s="35">
        <v>243</v>
      </c>
      <c r="G286" s="35">
        <v>278</v>
      </c>
      <c r="I286" s="136"/>
      <c r="O286" s="136"/>
    </row>
    <row r="287" spans="3:19">
      <c r="C287" s="136"/>
      <c r="F287" s="35">
        <v>257</v>
      </c>
      <c r="G287" s="35">
        <v>116</v>
      </c>
      <c r="I287" s="136"/>
      <c r="O287" s="136"/>
    </row>
    <row r="288" spans="3:19">
      <c r="C288" s="136" t="s">
        <v>77</v>
      </c>
      <c r="D288" s="35">
        <v>33</v>
      </c>
      <c r="I288" s="136" t="s">
        <v>77</v>
      </c>
      <c r="J288" s="35">
        <f>AVERAGE(D288:D292)</f>
        <v>30.6</v>
      </c>
      <c r="O288" s="136" t="s">
        <v>77</v>
      </c>
      <c r="P288" s="35">
        <f t="shared" ref="P288" si="31">J288/AVERAGE($J$243:$J$257)</f>
        <v>9.6958174904942976E-2</v>
      </c>
    </row>
    <row r="289" spans="3:16">
      <c r="C289" s="136"/>
      <c r="D289" s="35">
        <v>25</v>
      </c>
      <c r="I289" s="136"/>
      <c r="O289" s="136"/>
    </row>
    <row r="290" spans="3:16">
      <c r="C290" s="136"/>
      <c r="D290" s="35">
        <v>27</v>
      </c>
      <c r="I290" s="136"/>
      <c r="O290" s="136"/>
    </row>
    <row r="291" spans="3:16">
      <c r="C291" s="136"/>
      <c r="D291" s="35">
        <v>32</v>
      </c>
      <c r="I291" s="136"/>
      <c r="O291" s="136"/>
    </row>
    <row r="292" spans="3:16">
      <c r="C292" s="136"/>
      <c r="D292" s="35">
        <v>36</v>
      </c>
      <c r="I292" s="136"/>
      <c r="O292" s="136"/>
    </row>
    <row r="293" spans="3:16">
      <c r="C293" s="136"/>
      <c r="D293" s="35">
        <v>34</v>
      </c>
      <c r="I293" s="136"/>
      <c r="J293" s="35">
        <f>AVERAGE(D293:D297)</f>
        <v>74</v>
      </c>
      <c r="O293" s="136"/>
      <c r="P293" s="35">
        <f t="shared" ref="P293" si="32">J293/AVERAGE($J$243:$J$257)</f>
        <v>0.23447401774397975</v>
      </c>
    </row>
    <row r="294" spans="3:16">
      <c r="C294" s="136"/>
      <c r="D294" s="35">
        <v>33</v>
      </c>
      <c r="I294" s="136"/>
      <c r="O294" s="136"/>
    </row>
    <row r="295" spans="3:16">
      <c r="C295" s="136"/>
      <c r="D295" s="35">
        <v>152</v>
      </c>
      <c r="I295" s="136"/>
      <c r="O295" s="136"/>
    </row>
    <row r="296" spans="3:16">
      <c r="C296" s="136"/>
      <c r="D296" s="35">
        <v>62</v>
      </c>
      <c r="I296" s="136"/>
      <c r="O296" s="136"/>
    </row>
    <row r="297" spans="3:16">
      <c r="C297" s="136"/>
      <c r="D297" s="35">
        <v>89</v>
      </c>
      <c r="I297" s="136"/>
      <c r="O297" s="136"/>
    </row>
    <row r="298" spans="3:16">
      <c r="C298" s="136"/>
      <c r="D298" s="35">
        <v>52</v>
      </c>
      <c r="I298" s="136"/>
      <c r="J298" s="35">
        <f>AVERAGE(D298:D302)</f>
        <v>48.4</v>
      </c>
      <c r="O298" s="136"/>
      <c r="P298" s="35">
        <f t="shared" ref="P298" si="33">J298/AVERAGE($J$243:$J$257)</f>
        <v>0.15335868187579216</v>
      </c>
    </row>
    <row r="299" spans="3:16">
      <c r="C299" s="136"/>
      <c r="D299" s="35">
        <v>48</v>
      </c>
      <c r="I299" s="136"/>
      <c r="O299" s="136"/>
    </row>
    <row r="300" spans="3:16">
      <c r="C300" s="136"/>
      <c r="D300" s="35">
        <v>49</v>
      </c>
      <c r="I300" s="136"/>
      <c r="O300" s="136"/>
    </row>
    <row r="301" spans="3:16">
      <c r="C301" s="136"/>
      <c r="D301" s="35">
        <v>43</v>
      </c>
      <c r="I301" s="136"/>
      <c r="O301" s="136"/>
    </row>
    <row r="302" spans="3:16">
      <c r="C302" s="136"/>
      <c r="D302" s="35">
        <v>50</v>
      </c>
      <c r="I302" s="136"/>
      <c r="O302" s="136"/>
    </row>
    <row r="303" spans="3:16">
      <c r="C303" s="44"/>
      <c r="I303" s="44"/>
    </row>
    <row r="305" spans="3:19">
      <c r="C305" s="57" t="s">
        <v>117</v>
      </c>
      <c r="I305" s="57" t="s">
        <v>116</v>
      </c>
      <c r="O305" s="57" t="s">
        <v>98</v>
      </c>
    </row>
    <row r="306" spans="3:19">
      <c r="C306" s="58" t="s">
        <v>20</v>
      </c>
      <c r="D306" s="44" t="s">
        <v>24</v>
      </c>
      <c r="E306" s="44" t="s">
        <v>25</v>
      </c>
      <c r="F306" s="44" t="s">
        <v>26</v>
      </c>
      <c r="G306" s="44" t="s">
        <v>27</v>
      </c>
      <c r="I306" s="58" t="s">
        <v>20</v>
      </c>
      <c r="J306" s="44" t="s">
        <v>24</v>
      </c>
      <c r="K306" s="44" t="s">
        <v>25</v>
      </c>
      <c r="L306" s="44" t="s">
        <v>26</v>
      </c>
      <c r="M306" s="44" t="s">
        <v>27</v>
      </c>
      <c r="O306" s="58" t="s">
        <v>20</v>
      </c>
      <c r="P306" s="44" t="s">
        <v>24</v>
      </c>
      <c r="Q306" s="44" t="s">
        <v>25</v>
      </c>
      <c r="R306" s="44" t="s">
        <v>26</v>
      </c>
      <c r="S306" s="44" t="s">
        <v>27</v>
      </c>
    </row>
    <row r="307" spans="3:19">
      <c r="C307" s="136" t="s">
        <v>11</v>
      </c>
      <c r="D307" s="35">
        <v>735</v>
      </c>
      <c r="E307" s="35">
        <v>896</v>
      </c>
      <c r="F307" s="35">
        <v>771</v>
      </c>
      <c r="G307" s="35">
        <v>656</v>
      </c>
      <c r="I307" s="136" t="s">
        <v>11</v>
      </c>
      <c r="J307" s="35">
        <f>AVERAGE(D307:D311)</f>
        <v>800</v>
      </c>
      <c r="K307" s="35">
        <f>AVERAGE(E307:E311)</f>
        <v>818.8</v>
      </c>
      <c r="L307" s="35">
        <f>AVERAGE(F307:F311)</f>
        <v>770</v>
      </c>
      <c r="M307" s="35">
        <f>AVERAGE(G307:G311)</f>
        <v>566.6</v>
      </c>
      <c r="O307" s="136" t="s">
        <v>11</v>
      </c>
      <c r="P307" s="35">
        <f>J307/AVERAGE($J$307:$J$321)</f>
        <v>1.072098633074243</v>
      </c>
      <c r="Q307" s="35">
        <f t="shared" ref="Q307:S307" si="34">K307/AVERAGE($J$307:$J$321)</f>
        <v>1.0972929509514875</v>
      </c>
      <c r="R307" s="35">
        <f t="shared" si="34"/>
        <v>1.0318949343339587</v>
      </c>
      <c r="S307" s="35">
        <f t="shared" si="34"/>
        <v>0.75931385687483255</v>
      </c>
    </row>
    <row r="308" spans="3:19">
      <c r="C308" s="136"/>
      <c r="D308" s="35">
        <v>793</v>
      </c>
      <c r="E308" s="35">
        <v>770</v>
      </c>
      <c r="F308" s="35">
        <v>798</v>
      </c>
      <c r="G308" s="35">
        <v>486</v>
      </c>
      <c r="I308" s="136"/>
      <c r="O308" s="136"/>
    </row>
    <row r="309" spans="3:19">
      <c r="C309" s="136"/>
      <c r="D309" s="35">
        <v>838</v>
      </c>
      <c r="E309" s="35">
        <v>866</v>
      </c>
      <c r="F309" s="35">
        <v>774</v>
      </c>
      <c r="G309" s="35">
        <v>514</v>
      </c>
      <c r="I309" s="136"/>
      <c r="O309" s="136"/>
    </row>
    <row r="310" spans="3:19">
      <c r="C310" s="136"/>
      <c r="D310" s="35">
        <v>801</v>
      </c>
      <c r="E310" s="35">
        <v>854</v>
      </c>
      <c r="F310" s="35">
        <v>728</v>
      </c>
      <c r="G310" s="35">
        <v>527</v>
      </c>
      <c r="I310" s="136"/>
      <c r="O310" s="136"/>
    </row>
    <row r="311" spans="3:19">
      <c r="C311" s="136"/>
      <c r="D311" s="35">
        <v>833</v>
      </c>
      <c r="E311" s="35">
        <v>708</v>
      </c>
      <c r="F311" s="35">
        <v>779</v>
      </c>
      <c r="G311" s="35">
        <v>650</v>
      </c>
      <c r="I311" s="136"/>
      <c r="O311" s="136"/>
    </row>
    <row r="312" spans="3:19">
      <c r="C312" s="136"/>
      <c r="D312" s="35">
        <v>704</v>
      </c>
      <c r="E312" s="35">
        <v>698</v>
      </c>
      <c r="F312" s="35">
        <v>792</v>
      </c>
      <c r="G312" s="35">
        <v>688</v>
      </c>
      <c r="I312" s="136"/>
      <c r="J312" s="35">
        <f>AVERAGE(D312:D316)</f>
        <v>729</v>
      </c>
      <c r="K312" s="35">
        <f>AVERAGE(E312:E316)</f>
        <v>767</v>
      </c>
      <c r="L312" s="35">
        <f>AVERAGE(F312:F316)</f>
        <v>743.4</v>
      </c>
      <c r="M312" s="35">
        <f>AVERAGE(G312:G316)</f>
        <v>551.6</v>
      </c>
      <c r="O312" s="136"/>
      <c r="P312" s="35">
        <f>J312/AVERAGE($J$307:$J$321)</f>
        <v>0.97694987938890387</v>
      </c>
      <c r="Q312" s="35">
        <f t="shared" ref="Q312" si="35">K312/AVERAGE($J$307:$J$321)</f>
        <v>1.0278745644599303</v>
      </c>
      <c r="R312" s="35">
        <f t="shared" ref="R312" si="36">L312/AVERAGE($J$307:$J$321)</f>
        <v>0.99624765478424016</v>
      </c>
      <c r="S312" s="35">
        <f t="shared" ref="S312" si="37">M312/AVERAGE($J$307:$J$321)</f>
        <v>0.73921200750469052</v>
      </c>
    </row>
    <row r="313" spans="3:19">
      <c r="C313" s="136"/>
      <c r="D313" s="35">
        <v>737</v>
      </c>
      <c r="E313" s="35">
        <v>745</v>
      </c>
      <c r="F313" s="35">
        <v>696</v>
      </c>
      <c r="G313" s="35">
        <v>589</v>
      </c>
      <c r="I313" s="136"/>
      <c r="O313" s="136"/>
    </row>
    <row r="314" spans="3:19">
      <c r="C314" s="136"/>
      <c r="D314" s="35">
        <v>697</v>
      </c>
      <c r="E314" s="35">
        <v>744</v>
      </c>
      <c r="F314" s="35">
        <v>777</v>
      </c>
      <c r="G314" s="35">
        <v>383</v>
      </c>
      <c r="I314" s="136"/>
      <c r="O314" s="136"/>
    </row>
    <row r="315" spans="3:19">
      <c r="C315" s="136"/>
      <c r="D315" s="35">
        <v>706</v>
      </c>
      <c r="E315" s="35">
        <v>772</v>
      </c>
      <c r="F315" s="35">
        <v>804</v>
      </c>
      <c r="G315" s="35">
        <v>565</v>
      </c>
      <c r="I315" s="136"/>
      <c r="O315" s="136"/>
    </row>
    <row r="316" spans="3:19">
      <c r="C316" s="136"/>
      <c r="D316" s="35">
        <v>801</v>
      </c>
      <c r="E316" s="35">
        <v>876</v>
      </c>
      <c r="F316" s="35">
        <v>648</v>
      </c>
      <c r="G316" s="35">
        <v>533</v>
      </c>
      <c r="I316" s="136"/>
      <c r="O316" s="136"/>
    </row>
    <row r="317" spans="3:19">
      <c r="C317" s="136"/>
      <c r="D317" s="35">
        <v>697</v>
      </c>
      <c r="E317" s="35">
        <v>670</v>
      </c>
      <c r="F317" s="35">
        <v>811</v>
      </c>
      <c r="G317" s="35">
        <v>777</v>
      </c>
      <c r="I317" s="136"/>
      <c r="J317" s="35">
        <f>AVERAGE(D317:D321)</f>
        <v>709.6</v>
      </c>
      <c r="K317" s="35">
        <f>AVERAGE(E317:E321)</f>
        <v>857</v>
      </c>
      <c r="L317" s="35">
        <f>AVERAGE(F317:F321)</f>
        <v>812.8</v>
      </c>
      <c r="M317" s="35">
        <f>AVERAGE(G317:G321)</f>
        <v>750.2</v>
      </c>
      <c r="O317" s="136"/>
      <c r="P317" s="35">
        <f>J317/AVERAGE($J$307:$J$321)</f>
        <v>0.95095148753685355</v>
      </c>
      <c r="Q317" s="35">
        <f t="shared" ref="Q317" si="38">K317/AVERAGE($J$307:$J$321)</f>
        <v>1.1484856606807827</v>
      </c>
      <c r="R317" s="35">
        <f t="shared" ref="R317" si="39">L317/AVERAGE($J$307:$J$321)</f>
        <v>1.0892522112034309</v>
      </c>
      <c r="S317" s="35">
        <f t="shared" ref="S317" si="40">M317/AVERAGE($J$307:$J$321)</f>
        <v>1.0053604931653715</v>
      </c>
    </row>
    <row r="318" spans="3:19">
      <c r="C318" s="136"/>
      <c r="D318" s="35">
        <v>538</v>
      </c>
      <c r="E318" s="35">
        <v>927</v>
      </c>
      <c r="F318" s="35">
        <v>881</v>
      </c>
      <c r="G318" s="35">
        <v>758</v>
      </c>
      <c r="I318" s="136"/>
      <c r="O318" s="136"/>
    </row>
    <row r="319" spans="3:19">
      <c r="C319" s="136"/>
      <c r="D319" s="35">
        <v>839</v>
      </c>
      <c r="E319" s="35">
        <v>877</v>
      </c>
      <c r="F319" s="35">
        <v>732</v>
      </c>
      <c r="G319" s="35">
        <v>690</v>
      </c>
      <c r="I319" s="136"/>
      <c r="O319" s="136"/>
    </row>
    <row r="320" spans="3:19">
      <c r="C320" s="136"/>
      <c r="D320" s="35">
        <v>669</v>
      </c>
      <c r="E320" s="35">
        <v>924</v>
      </c>
      <c r="F320" s="35">
        <v>808</v>
      </c>
      <c r="G320" s="35">
        <v>750</v>
      </c>
      <c r="I320" s="136"/>
      <c r="O320" s="136"/>
    </row>
    <row r="321" spans="3:19">
      <c r="C321" s="136"/>
      <c r="D321" s="35">
        <v>805</v>
      </c>
      <c r="E321" s="35">
        <v>887</v>
      </c>
      <c r="F321" s="35">
        <v>832</v>
      </c>
      <c r="G321" s="35">
        <v>776</v>
      </c>
      <c r="I321" s="136"/>
      <c r="O321" s="136"/>
    </row>
    <row r="322" spans="3:19">
      <c r="C322" s="136" t="s">
        <v>14</v>
      </c>
      <c r="E322" s="35">
        <v>856</v>
      </c>
      <c r="F322" s="35">
        <v>138</v>
      </c>
      <c r="G322" s="35">
        <v>47</v>
      </c>
      <c r="I322" s="136" t="s">
        <v>14</v>
      </c>
      <c r="K322" s="35">
        <f>AVERAGE(E322:E326)</f>
        <v>832.8</v>
      </c>
      <c r="L322" s="35">
        <f>AVERAGE(F322:F326)</f>
        <v>127.8</v>
      </c>
      <c r="M322" s="35">
        <f>AVERAGE(G322:G326)</f>
        <v>110.2</v>
      </c>
      <c r="O322" s="136" t="s">
        <v>14</v>
      </c>
      <c r="Q322" s="35">
        <f t="shared" ref="Q322" si="41">K322/AVERAGE($J$307:$J$321)</f>
        <v>1.1160546770302868</v>
      </c>
      <c r="R322" s="35">
        <f t="shared" ref="R322" si="42">L322/AVERAGE($J$307:$J$321)</f>
        <v>0.1712677566336103</v>
      </c>
      <c r="S322" s="35">
        <f t="shared" ref="S322" si="43">M322/AVERAGE($J$307:$J$321)</f>
        <v>0.14768158670597697</v>
      </c>
    </row>
    <row r="323" spans="3:19">
      <c r="C323" s="136"/>
      <c r="E323" s="35">
        <v>1007</v>
      </c>
      <c r="F323" s="35">
        <v>126</v>
      </c>
      <c r="G323" s="35">
        <v>158</v>
      </c>
      <c r="I323" s="136"/>
      <c r="O323" s="136"/>
    </row>
    <row r="324" spans="3:19">
      <c r="C324" s="136"/>
      <c r="E324" s="35">
        <v>821</v>
      </c>
      <c r="F324" s="35">
        <v>123</v>
      </c>
      <c r="G324" s="35">
        <v>135</v>
      </c>
      <c r="I324" s="136"/>
      <c r="O324" s="136"/>
    </row>
    <row r="325" spans="3:19">
      <c r="C325" s="136"/>
      <c r="E325" s="35">
        <v>794</v>
      </c>
      <c r="F325" s="35">
        <v>120</v>
      </c>
      <c r="G325" s="35">
        <v>132</v>
      </c>
      <c r="I325" s="136"/>
      <c r="O325" s="136"/>
    </row>
    <row r="326" spans="3:19">
      <c r="C326" s="136"/>
      <c r="E326" s="35">
        <v>686</v>
      </c>
      <c r="F326" s="35">
        <v>132</v>
      </c>
      <c r="G326" s="35">
        <v>79</v>
      </c>
      <c r="I326" s="136"/>
      <c r="O326" s="136"/>
    </row>
    <row r="327" spans="3:19">
      <c r="C327" s="136"/>
      <c r="E327" s="35">
        <v>968</v>
      </c>
      <c r="F327" s="35">
        <v>101</v>
      </c>
      <c r="G327" s="35">
        <v>210</v>
      </c>
      <c r="I327" s="136"/>
      <c r="K327" s="35">
        <f>AVERAGE(E327:E331)</f>
        <v>946.4</v>
      </c>
      <c r="L327" s="35">
        <f>AVERAGE(F327:F331)</f>
        <v>119.4</v>
      </c>
      <c r="M327" s="35">
        <f>AVERAGE(G327:G331)</f>
        <v>231.2</v>
      </c>
      <c r="O327" s="136"/>
      <c r="Q327" s="35">
        <f t="shared" ref="Q327" si="44">K327/AVERAGE($J$307:$J$321)</f>
        <v>1.2682926829268293</v>
      </c>
      <c r="R327" s="35">
        <f t="shared" ref="R327" si="45">L327/AVERAGE($J$307:$J$321)</f>
        <v>0.16001072098633076</v>
      </c>
      <c r="S327" s="35">
        <f t="shared" ref="S327" si="46">M327/AVERAGE($J$307:$J$321)</f>
        <v>0.30983650495845622</v>
      </c>
    </row>
    <row r="328" spans="3:19">
      <c r="C328" s="136"/>
      <c r="E328" s="35">
        <v>987</v>
      </c>
      <c r="F328" s="35">
        <v>130</v>
      </c>
      <c r="G328" s="35">
        <v>375</v>
      </c>
      <c r="I328" s="136"/>
      <c r="O328" s="136"/>
    </row>
    <row r="329" spans="3:19">
      <c r="C329" s="136"/>
      <c r="E329" s="35">
        <v>829</v>
      </c>
      <c r="F329" s="35">
        <v>124</v>
      </c>
      <c r="G329" s="35">
        <v>254</v>
      </c>
      <c r="I329" s="136"/>
      <c r="O329" s="136"/>
    </row>
    <row r="330" spans="3:19">
      <c r="C330" s="136"/>
      <c r="E330" s="35">
        <v>1027</v>
      </c>
      <c r="F330" s="35">
        <v>124</v>
      </c>
      <c r="G330" s="35">
        <v>166</v>
      </c>
      <c r="I330" s="136"/>
      <c r="O330" s="136"/>
    </row>
    <row r="331" spans="3:19">
      <c r="C331" s="136"/>
      <c r="E331" s="35">
        <v>921</v>
      </c>
      <c r="F331" s="35">
        <v>118</v>
      </c>
      <c r="G331" s="35">
        <v>151</v>
      </c>
      <c r="I331" s="136"/>
      <c r="O331" s="136"/>
    </row>
    <row r="332" spans="3:19">
      <c r="C332" s="136"/>
      <c r="E332" s="35">
        <v>815</v>
      </c>
      <c r="F332" s="35">
        <v>109</v>
      </c>
      <c r="G332" s="35">
        <v>167</v>
      </c>
      <c r="I332" s="136"/>
      <c r="K332" s="35">
        <f>AVERAGE(E332:E336)</f>
        <v>852.6</v>
      </c>
      <c r="L332" s="35">
        <f>AVERAGE(F332:F336)</f>
        <v>108.8</v>
      </c>
      <c r="M332" s="35">
        <f>AVERAGE(G332:G336)</f>
        <v>174</v>
      </c>
      <c r="O332" s="136"/>
      <c r="Q332" s="35">
        <f t="shared" ref="Q332" si="47">K332/AVERAGE($J$307:$J$321)</f>
        <v>1.1425891181988743</v>
      </c>
      <c r="R332" s="35">
        <f t="shared" ref="R332" si="48">L332/AVERAGE($J$307:$J$321)</f>
        <v>0.14580541409809702</v>
      </c>
      <c r="S332" s="35">
        <f t="shared" ref="S332" si="49">M332/AVERAGE($J$307:$J$321)</f>
        <v>0.23318145269364784</v>
      </c>
    </row>
    <row r="333" spans="3:19">
      <c r="C333" s="136"/>
      <c r="E333" s="35">
        <v>834</v>
      </c>
      <c r="F333" s="35">
        <v>103</v>
      </c>
      <c r="G333" s="35">
        <v>151</v>
      </c>
      <c r="I333" s="136"/>
      <c r="O333" s="136"/>
    </row>
    <row r="334" spans="3:19">
      <c r="C334" s="136"/>
      <c r="E334" s="35">
        <v>886</v>
      </c>
      <c r="F334" s="35">
        <v>99</v>
      </c>
      <c r="G334" s="35">
        <v>275</v>
      </c>
      <c r="I334" s="136"/>
      <c r="O334" s="136"/>
    </row>
    <row r="335" spans="3:19">
      <c r="C335" s="136"/>
      <c r="E335" s="35">
        <v>772</v>
      </c>
      <c r="F335" s="35">
        <v>118</v>
      </c>
      <c r="G335" s="35">
        <v>216</v>
      </c>
      <c r="I335" s="136"/>
      <c r="O335" s="136"/>
    </row>
    <row r="336" spans="3:19">
      <c r="C336" s="136"/>
      <c r="E336" s="35">
        <v>956</v>
      </c>
      <c r="F336" s="35">
        <v>115</v>
      </c>
      <c r="G336" s="35">
        <v>61</v>
      </c>
      <c r="I336" s="136"/>
      <c r="O336" s="136"/>
    </row>
    <row r="337" spans="3:19">
      <c r="C337" s="136" t="s">
        <v>82</v>
      </c>
      <c r="F337" s="35">
        <v>644</v>
      </c>
      <c r="G337" s="35">
        <v>343</v>
      </c>
      <c r="I337" s="136" t="s">
        <v>82</v>
      </c>
      <c r="L337" s="35">
        <f>AVERAGE(F337:F341)</f>
        <v>583.20000000000005</v>
      </c>
      <c r="M337" s="35">
        <f>AVERAGE(G337:G341)</f>
        <v>263.2</v>
      </c>
      <c r="O337" s="136" t="s">
        <v>82</v>
      </c>
      <c r="R337" s="35">
        <f t="shared" ref="R337:S337" si="50">L337/AVERAGE($J$307:$J$321)</f>
        <v>0.78155990351112314</v>
      </c>
      <c r="S337" s="35">
        <f t="shared" si="50"/>
        <v>0.3527204502814259</v>
      </c>
    </row>
    <row r="338" spans="3:19">
      <c r="C338" s="136"/>
      <c r="F338" s="35">
        <v>560</v>
      </c>
      <c r="G338" s="35">
        <v>300</v>
      </c>
      <c r="I338" s="136"/>
      <c r="O338" s="136"/>
    </row>
    <row r="339" spans="3:19">
      <c r="C339" s="136"/>
      <c r="F339" s="35">
        <v>562</v>
      </c>
      <c r="G339" s="35">
        <v>205</v>
      </c>
      <c r="I339" s="136"/>
      <c r="O339" s="136"/>
    </row>
    <row r="340" spans="3:19">
      <c r="C340" s="136"/>
      <c r="F340" s="35">
        <v>622</v>
      </c>
      <c r="G340" s="35">
        <v>237</v>
      </c>
      <c r="I340" s="136"/>
      <c r="O340" s="136"/>
    </row>
    <row r="341" spans="3:19">
      <c r="C341" s="136"/>
      <c r="F341" s="35">
        <v>528</v>
      </c>
      <c r="G341" s="35">
        <v>231</v>
      </c>
      <c r="I341" s="136"/>
      <c r="O341" s="136"/>
    </row>
    <row r="342" spans="3:19">
      <c r="C342" s="136"/>
      <c r="F342" s="35">
        <v>519</v>
      </c>
      <c r="G342" s="35">
        <v>270</v>
      </c>
      <c r="I342" s="136"/>
      <c r="L342" s="35">
        <f>AVERAGE(F342:F346)</f>
        <v>531.4</v>
      </c>
      <c r="M342" s="35">
        <f>AVERAGE(G342:G346)</f>
        <v>285</v>
      </c>
      <c r="O342" s="136"/>
      <c r="R342" s="35">
        <f t="shared" ref="R342" si="51">L342/AVERAGE($J$307:$J$321)</f>
        <v>0.71214151701956585</v>
      </c>
      <c r="S342" s="35">
        <f t="shared" ref="S342" si="52">M342/AVERAGE($J$307:$J$321)</f>
        <v>0.38193513803269902</v>
      </c>
    </row>
    <row r="343" spans="3:19">
      <c r="C343" s="136"/>
      <c r="F343" s="35">
        <v>562</v>
      </c>
      <c r="G343" s="35">
        <v>315</v>
      </c>
      <c r="I343" s="136"/>
      <c r="O343" s="136"/>
    </row>
    <row r="344" spans="3:19">
      <c r="C344" s="136"/>
      <c r="F344" s="35">
        <v>544</v>
      </c>
      <c r="G344" s="35">
        <v>295</v>
      </c>
      <c r="I344" s="136"/>
      <c r="O344" s="136"/>
    </row>
    <row r="345" spans="3:19">
      <c r="C345" s="136"/>
      <c r="F345" s="35">
        <v>518</v>
      </c>
      <c r="G345" s="35">
        <v>253</v>
      </c>
      <c r="I345" s="136"/>
      <c r="O345" s="136"/>
    </row>
    <row r="346" spans="3:19">
      <c r="C346" s="136"/>
      <c r="F346" s="35">
        <v>514</v>
      </c>
      <c r="G346" s="35">
        <v>292</v>
      </c>
      <c r="I346" s="136"/>
      <c r="O346" s="136"/>
    </row>
    <row r="347" spans="3:19">
      <c r="C347" s="136"/>
      <c r="F347" s="35">
        <v>520</v>
      </c>
      <c r="G347" s="35">
        <v>249</v>
      </c>
      <c r="I347" s="136"/>
      <c r="L347" s="35">
        <f>AVERAGE(F347:F351)</f>
        <v>538.6</v>
      </c>
      <c r="M347" s="35">
        <f>AVERAGE(G347:G351)</f>
        <v>247.8</v>
      </c>
      <c r="O347" s="136"/>
      <c r="R347" s="35">
        <f t="shared" ref="R347" si="53">L347/AVERAGE($J$307:$J$321)</f>
        <v>0.7217904047172341</v>
      </c>
      <c r="S347" s="35">
        <f t="shared" ref="S347" si="54">M347/AVERAGE($J$307:$J$321)</f>
        <v>0.33208255159474676</v>
      </c>
    </row>
    <row r="348" spans="3:19">
      <c r="C348" s="136"/>
      <c r="F348" s="35">
        <v>583</v>
      </c>
      <c r="G348" s="35">
        <v>261</v>
      </c>
      <c r="I348" s="136"/>
      <c r="O348" s="136"/>
    </row>
    <row r="349" spans="3:19">
      <c r="C349" s="136"/>
      <c r="F349" s="35">
        <v>579</v>
      </c>
      <c r="G349" s="35">
        <v>232</v>
      </c>
      <c r="H349" s="44"/>
      <c r="I349" s="136"/>
      <c r="O349" s="136"/>
    </row>
    <row r="350" spans="3:19">
      <c r="C350" s="136"/>
      <c r="F350" s="35">
        <v>506</v>
      </c>
      <c r="G350" s="35">
        <v>229</v>
      </c>
      <c r="I350" s="136"/>
      <c r="O350" s="136"/>
    </row>
    <row r="351" spans="3:19">
      <c r="C351" s="136"/>
      <c r="F351" s="35">
        <v>505</v>
      </c>
      <c r="G351" s="35">
        <v>268</v>
      </c>
      <c r="I351" s="136"/>
      <c r="O351" s="136"/>
    </row>
    <row r="352" spans="3:19">
      <c r="C352" s="136" t="s">
        <v>77</v>
      </c>
      <c r="D352" s="35">
        <v>19</v>
      </c>
      <c r="I352" s="136" t="s">
        <v>77</v>
      </c>
      <c r="J352" s="35">
        <f>AVERAGE(D352:D356)</f>
        <v>16.8</v>
      </c>
      <c r="O352" s="136" t="s">
        <v>77</v>
      </c>
      <c r="P352" s="35">
        <f t="shared" ref="P352" si="55">J352/AVERAGE($J$307:$J$321)</f>
        <v>2.2514071294559103E-2</v>
      </c>
    </row>
    <row r="353" spans="3:16">
      <c r="C353" s="136"/>
      <c r="D353" s="35">
        <v>27</v>
      </c>
      <c r="I353" s="136"/>
      <c r="O353" s="136"/>
    </row>
    <row r="354" spans="3:16">
      <c r="C354" s="136"/>
      <c r="D354" s="35">
        <v>17</v>
      </c>
      <c r="I354" s="136"/>
      <c r="O354" s="136"/>
    </row>
    <row r="355" spans="3:16">
      <c r="C355" s="136"/>
      <c r="D355" s="35">
        <v>10</v>
      </c>
      <c r="I355" s="136"/>
      <c r="O355" s="136"/>
    </row>
    <row r="356" spans="3:16">
      <c r="C356" s="136"/>
      <c r="D356" s="35">
        <v>11</v>
      </c>
      <c r="I356" s="136"/>
      <c r="O356" s="136"/>
    </row>
    <row r="357" spans="3:16">
      <c r="C357" s="136"/>
      <c r="D357" s="35">
        <v>26</v>
      </c>
      <c r="I357" s="136"/>
      <c r="J357" s="35">
        <f>AVERAGE(D357:D361)</f>
        <v>22</v>
      </c>
      <c r="O357" s="136"/>
      <c r="P357" s="35">
        <f t="shared" ref="P357" si="56">J357/AVERAGE($J$307:$J$321)</f>
        <v>2.948271240954168E-2</v>
      </c>
    </row>
    <row r="358" spans="3:16">
      <c r="C358" s="136"/>
      <c r="D358" s="35">
        <v>21</v>
      </c>
      <c r="I358" s="136"/>
      <c r="O358" s="136"/>
    </row>
    <row r="359" spans="3:16">
      <c r="C359" s="136"/>
      <c r="D359" s="35">
        <v>27</v>
      </c>
      <c r="I359" s="136"/>
      <c r="O359" s="136"/>
    </row>
    <row r="360" spans="3:16">
      <c r="C360" s="136"/>
      <c r="D360" s="35">
        <v>19</v>
      </c>
      <c r="I360" s="136"/>
      <c r="O360" s="136"/>
    </row>
    <row r="361" spans="3:16">
      <c r="C361" s="136"/>
      <c r="D361" s="35">
        <v>17</v>
      </c>
      <c r="I361" s="136"/>
      <c r="O361" s="136"/>
    </row>
    <row r="362" spans="3:16">
      <c r="C362" s="136"/>
      <c r="D362" s="35">
        <v>14</v>
      </c>
      <c r="I362" s="136"/>
      <c r="J362" s="35">
        <f>AVERAGE(D362:D366)</f>
        <v>22.6</v>
      </c>
      <c r="O362" s="136"/>
      <c r="P362" s="35">
        <f t="shared" ref="P362" si="57">J362/AVERAGE($J$307:$J$321)</f>
        <v>3.0286786384347366E-2</v>
      </c>
    </row>
    <row r="363" spans="3:16">
      <c r="C363" s="136"/>
      <c r="D363" s="35">
        <v>34</v>
      </c>
      <c r="I363" s="136"/>
      <c r="O363" s="136"/>
    </row>
    <row r="364" spans="3:16">
      <c r="C364" s="136"/>
      <c r="D364" s="35">
        <v>16</v>
      </c>
      <c r="I364" s="136"/>
      <c r="O364" s="136"/>
    </row>
    <row r="365" spans="3:16">
      <c r="C365" s="136"/>
      <c r="D365" s="35">
        <v>23</v>
      </c>
      <c r="I365" s="136"/>
      <c r="O365" s="136"/>
    </row>
    <row r="366" spans="3:16">
      <c r="C366" s="136"/>
      <c r="D366" s="35">
        <v>26</v>
      </c>
      <c r="I366" s="136"/>
      <c r="O366" s="136"/>
    </row>
    <row r="367" spans="3:16">
      <c r="C367" s="44"/>
      <c r="I367" s="44"/>
    </row>
    <row r="368" spans="3:16">
      <c r="C368" s="44"/>
      <c r="I368" s="44"/>
    </row>
    <row r="369" spans="3:19">
      <c r="C369" s="44"/>
      <c r="I369" s="44"/>
    </row>
    <row r="370" spans="3:19">
      <c r="C370" s="57" t="s">
        <v>117</v>
      </c>
      <c r="I370" s="57" t="s">
        <v>116</v>
      </c>
      <c r="O370" s="57" t="s">
        <v>98</v>
      </c>
    </row>
    <row r="371" spans="3:19">
      <c r="C371" s="58" t="s">
        <v>21</v>
      </c>
      <c r="D371" s="44" t="s">
        <v>24</v>
      </c>
      <c r="E371" s="44" t="s">
        <v>25</v>
      </c>
      <c r="F371" s="44" t="s">
        <v>26</v>
      </c>
      <c r="G371" s="44" t="s">
        <v>27</v>
      </c>
      <c r="I371" s="58" t="s">
        <v>21</v>
      </c>
      <c r="J371" s="44" t="s">
        <v>24</v>
      </c>
      <c r="K371" s="44" t="s">
        <v>25</v>
      </c>
      <c r="L371" s="44" t="s">
        <v>26</v>
      </c>
      <c r="M371" s="44" t="s">
        <v>27</v>
      </c>
      <c r="O371" s="58" t="s">
        <v>21</v>
      </c>
      <c r="P371" s="44" t="s">
        <v>24</v>
      </c>
      <c r="Q371" s="44" t="s">
        <v>25</v>
      </c>
      <c r="R371" s="44" t="s">
        <v>26</v>
      </c>
      <c r="S371" s="44" t="s">
        <v>27</v>
      </c>
    </row>
    <row r="372" spans="3:19">
      <c r="C372" s="136" t="s">
        <v>11</v>
      </c>
      <c r="D372" s="35">
        <v>115</v>
      </c>
      <c r="E372" s="35">
        <v>51</v>
      </c>
      <c r="F372" s="35">
        <v>31</v>
      </c>
      <c r="G372" s="35">
        <v>82</v>
      </c>
      <c r="I372" s="136" t="s">
        <v>11</v>
      </c>
      <c r="J372" s="35">
        <f>AVERAGE(D372:D376)</f>
        <v>59.2</v>
      </c>
      <c r="K372" s="35">
        <f>AVERAGE(E372:E376)</f>
        <v>41.8</v>
      </c>
      <c r="L372" s="35">
        <f>AVERAGE(F372:F376)</f>
        <v>30.2</v>
      </c>
      <c r="M372" s="35">
        <f>AVERAGE(G372:G376)</f>
        <v>50.8</v>
      </c>
      <c r="O372" s="136" t="s">
        <v>11</v>
      </c>
      <c r="P372" s="35">
        <f>J372/AVERAGE($J$372:$J$386)</f>
        <v>1.5661375661375663</v>
      </c>
      <c r="Q372" s="35">
        <f t="shared" ref="Q372:S372" si="58">K372/AVERAGE($J$372:$J$386)</f>
        <v>1.1058201058201058</v>
      </c>
      <c r="R372" s="35">
        <f t="shared" si="58"/>
        <v>0.79894179894179895</v>
      </c>
      <c r="S372" s="35">
        <f t="shared" si="58"/>
        <v>1.343915343915344</v>
      </c>
    </row>
    <row r="373" spans="3:19">
      <c r="C373" s="136"/>
      <c r="D373" s="35">
        <v>72</v>
      </c>
      <c r="E373" s="35">
        <v>35</v>
      </c>
      <c r="F373" s="35">
        <v>33</v>
      </c>
      <c r="G373" s="35">
        <v>36</v>
      </c>
      <c r="I373" s="136"/>
      <c r="O373" s="136"/>
    </row>
    <row r="374" spans="3:19">
      <c r="C374" s="136"/>
      <c r="D374" s="35">
        <v>51</v>
      </c>
      <c r="E374" s="35">
        <v>29</v>
      </c>
      <c r="F374" s="35">
        <v>31</v>
      </c>
      <c r="G374" s="35">
        <v>49</v>
      </c>
      <c r="I374" s="136"/>
      <c r="O374" s="136"/>
    </row>
    <row r="375" spans="3:19">
      <c r="C375" s="136"/>
      <c r="D375" s="35">
        <v>30</v>
      </c>
      <c r="E375" s="35">
        <v>40</v>
      </c>
      <c r="F375" s="35">
        <v>26</v>
      </c>
      <c r="G375" s="35">
        <v>50</v>
      </c>
      <c r="I375" s="136"/>
      <c r="O375" s="136"/>
    </row>
    <row r="376" spans="3:19">
      <c r="C376" s="136"/>
      <c r="D376" s="35">
        <v>28</v>
      </c>
      <c r="E376" s="35">
        <v>54</v>
      </c>
      <c r="F376" s="35">
        <v>30</v>
      </c>
      <c r="G376" s="35">
        <v>37</v>
      </c>
      <c r="I376" s="136"/>
      <c r="O376" s="136"/>
    </row>
    <row r="377" spans="3:19">
      <c r="C377" s="136"/>
      <c r="D377" s="35">
        <v>23</v>
      </c>
      <c r="E377" s="35">
        <v>49</v>
      </c>
      <c r="F377" s="35">
        <v>33</v>
      </c>
      <c r="G377" s="35">
        <v>70</v>
      </c>
      <c r="I377" s="136"/>
      <c r="J377" s="35">
        <f>AVERAGE(D377:D381)</f>
        <v>24.4</v>
      </c>
      <c r="K377" s="35">
        <f>AVERAGE(E377:E381)</f>
        <v>41</v>
      </c>
      <c r="L377" s="35">
        <f>AVERAGE(F377:F381)</f>
        <v>36</v>
      </c>
      <c r="M377" s="35">
        <f>AVERAGE(G377:G381)</f>
        <v>66.8</v>
      </c>
      <c r="O377" s="136"/>
      <c r="P377" s="35">
        <f>J377/AVERAGE($J$372:$J$386)</f>
        <v>0.64550264550264547</v>
      </c>
      <c r="Q377" s="35">
        <f t="shared" ref="Q377" si="59">K377/AVERAGE($J$372:$J$386)</f>
        <v>1.0846560846560847</v>
      </c>
      <c r="R377" s="35">
        <f t="shared" ref="R377" si="60">L377/AVERAGE($J$372:$J$386)</f>
        <v>0.95238095238095244</v>
      </c>
      <c r="S377" s="35">
        <f t="shared" ref="S377" si="61">M377/AVERAGE($J$372:$J$386)</f>
        <v>1.7671957671957672</v>
      </c>
    </row>
    <row r="378" spans="3:19">
      <c r="C378" s="136"/>
      <c r="D378" s="35">
        <v>31</v>
      </c>
      <c r="E378" s="35">
        <v>30</v>
      </c>
      <c r="F378" s="35">
        <v>17</v>
      </c>
      <c r="G378" s="35">
        <v>51</v>
      </c>
      <c r="I378" s="136"/>
      <c r="O378" s="136"/>
    </row>
    <row r="379" spans="3:19">
      <c r="C379" s="136"/>
      <c r="D379" s="35">
        <v>16</v>
      </c>
      <c r="E379" s="35">
        <v>42</v>
      </c>
      <c r="F379" s="35">
        <v>54</v>
      </c>
      <c r="G379" s="35">
        <v>60</v>
      </c>
      <c r="I379" s="136"/>
      <c r="O379" s="136"/>
    </row>
    <row r="380" spans="3:19">
      <c r="C380" s="136"/>
      <c r="D380" s="35">
        <v>24</v>
      </c>
      <c r="E380" s="35">
        <v>41</v>
      </c>
      <c r="F380" s="35">
        <v>40</v>
      </c>
      <c r="G380" s="35">
        <v>77</v>
      </c>
      <c r="I380" s="136"/>
      <c r="O380" s="136"/>
    </row>
    <row r="381" spans="3:19">
      <c r="C381" s="136"/>
      <c r="D381" s="35">
        <v>28</v>
      </c>
      <c r="E381" s="35">
        <v>43</v>
      </c>
      <c r="F381" s="35">
        <v>36</v>
      </c>
      <c r="G381" s="35">
        <v>76</v>
      </c>
      <c r="I381" s="136"/>
      <c r="O381" s="136"/>
    </row>
    <row r="382" spans="3:19">
      <c r="C382" s="136"/>
      <c r="D382" s="35">
        <v>46</v>
      </c>
      <c r="E382" s="35">
        <v>58</v>
      </c>
      <c r="F382" s="35">
        <v>79</v>
      </c>
      <c r="G382" s="35">
        <v>60</v>
      </c>
      <c r="I382" s="136"/>
      <c r="J382" s="35">
        <f>AVERAGE(D382:D386)</f>
        <v>29.8</v>
      </c>
      <c r="K382" s="35">
        <f>AVERAGE(E382:E386)</f>
        <v>43.6</v>
      </c>
      <c r="L382" s="35">
        <f>AVERAGE(F382:F386)</f>
        <v>77</v>
      </c>
      <c r="M382" s="35">
        <f>AVERAGE(G382:G386)</f>
        <v>56.8</v>
      </c>
      <c r="O382" s="136"/>
      <c r="P382" s="35">
        <f>J382/AVERAGE($J$372:$J$386)</f>
        <v>0.78835978835978848</v>
      </c>
      <c r="Q382" s="35">
        <f t="shared" ref="Q382" si="62">K382/AVERAGE($J$372:$J$386)</f>
        <v>1.1534391534391535</v>
      </c>
      <c r="R382" s="35">
        <f t="shared" ref="R382" si="63">L382/AVERAGE($J$372:$J$386)</f>
        <v>2.0370370370370372</v>
      </c>
      <c r="S382" s="35">
        <f t="shared" ref="S382" si="64">M382/AVERAGE($J$372:$J$386)</f>
        <v>1.5026455026455028</v>
      </c>
    </row>
    <row r="383" spans="3:19">
      <c r="C383" s="136"/>
      <c r="D383" s="35">
        <v>26</v>
      </c>
      <c r="E383" s="35">
        <v>41</v>
      </c>
      <c r="F383" s="35">
        <v>71</v>
      </c>
      <c r="G383" s="35">
        <v>45</v>
      </c>
      <c r="I383" s="136"/>
      <c r="O383" s="136"/>
    </row>
    <row r="384" spans="3:19">
      <c r="C384" s="136"/>
      <c r="D384" s="35">
        <v>31</v>
      </c>
      <c r="E384" s="35">
        <v>43</v>
      </c>
      <c r="F384" s="35">
        <v>88</v>
      </c>
      <c r="G384" s="35">
        <v>73</v>
      </c>
      <c r="I384" s="136"/>
      <c r="O384" s="136"/>
    </row>
    <row r="385" spans="3:19">
      <c r="C385" s="136"/>
      <c r="D385" s="35">
        <v>18</v>
      </c>
      <c r="E385" s="35">
        <v>39</v>
      </c>
      <c r="F385" s="35">
        <v>85</v>
      </c>
      <c r="G385" s="35">
        <v>61</v>
      </c>
      <c r="I385" s="136"/>
      <c r="O385" s="136"/>
    </row>
    <row r="386" spans="3:19">
      <c r="C386" s="136"/>
      <c r="D386" s="35">
        <v>28</v>
      </c>
      <c r="E386" s="35">
        <v>37</v>
      </c>
      <c r="F386" s="35">
        <v>62</v>
      </c>
      <c r="G386" s="35">
        <v>45</v>
      </c>
      <c r="I386" s="136"/>
      <c r="O386" s="136"/>
    </row>
    <row r="387" spans="3:19">
      <c r="C387" s="136" t="s">
        <v>14</v>
      </c>
      <c r="E387" s="35">
        <v>56</v>
      </c>
      <c r="F387" s="35">
        <v>51</v>
      </c>
      <c r="G387" s="35">
        <v>44</v>
      </c>
      <c r="I387" s="136" t="s">
        <v>14</v>
      </c>
      <c r="K387" s="35">
        <f>AVERAGE(E387:E391)</f>
        <v>49.8</v>
      </c>
      <c r="L387" s="35">
        <f>AVERAGE(F387:F391)</f>
        <v>36.799999999999997</v>
      </c>
      <c r="M387" s="35">
        <f>AVERAGE(G387:G391)</f>
        <v>37.799999999999997</v>
      </c>
      <c r="O387" s="136" t="s">
        <v>14</v>
      </c>
      <c r="Q387" s="35">
        <f t="shared" ref="Q387" si="65">K387/AVERAGE($J$372:$J$386)</f>
        <v>1.3174603174603174</v>
      </c>
      <c r="R387" s="35">
        <f t="shared" ref="R387" si="66">L387/AVERAGE($J$372:$J$386)</f>
        <v>0.97354497354497349</v>
      </c>
      <c r="S387" s="35">
        <f t="shared" ref="S387" si="67">M387/AVERAGE($J$372:$J$386)</f>
        <v>1</v>
      </c>
    </row>
    <row r="388" spans="3:19">
      <c r="C388" s="136"/>
      <c r="E388" s="35">
        <v>43</v>
      </c>
      <c r="F388" s="35">
        <v>32</v>
      </c>
      <c r="G388" s="35">
        <v>36</v>
      </c>
      <c r="I388" s="136"/>
      <c r="O388" s="136"/>
    </row>
    <row r="389" spans="3:19">
      <c r="C389" s="136"/>
      <c r="E389" s="35">
        <v>43</v>
      </c>
      <c r="F389" s="35">
        <v>36</v>
      </c>
      <c r="G389" s="35">
        <v>40</v>
      </c>
      <c r="I389" s="136"/>
      <c r="O389" s="136"/>
    </row>
    <row r="390" spans="3:19">
      <c r="C390" s="136"/>
      <c r="E390" s="35">
        <v>56</v>
      </c>
      <c r="F390" s="35">
        <v>44</v>
      </c>
      <c r="G390" s="35">
        <v>44</v>
      </c>
      <c r="I390" s="136"/>
      <c r="O390" s="136"/>
    </row>
    <row r="391" spans="3:19">
      <c r="C391" s="136"/>
      <c r="E391" s="35">
        <v>51</v>
      </c>
      <c r="F391" s="35">
        <v>21</v>
      </c>
      <c r="G391" s="35">
        <v>25</v>
      </c>
      <c r="I391" s="136"/>
      <c r="O391" s="136"/>
    </row>
    <row r="392" spans="3:19">
      <c r="C392" s="136"/>
      <c r="E392" s="35">
        <v>158</v>
      </c>
      <c r="F392" s="35">
        <v>25</v>
      </c>
      <c r="G392" s="35">
        <v>28</v>
      </c>
      <c r="I392" s="136"/>
      <c r="K392" s="35">
        <f>AVERAGE(E392:E396)</f>
        <v>92.2</v>
      </c>
      <c r="L392" s="35">
        <f>AVERAGE(F392:F396)</f>
        <v>22.2</v>
      </c>
      <c r="M392" s="35">
        <f>AVERAGE(G392:G396)</f>
        <v>25.8</v>
      </c>
      <c r="O392" s="136"/>
      <c r="Q392" s="35">
        <f t="shared" ref="Q392" si="68">K392/AVERAGE($J$372:$J$386)</f>
        <v>2.4391534391534395</v>
      </c>
      <c r="R392" s="35">
        <f t="shared" ref="R392" si="69">L392/AVERAGE($J$372:$J$386)</f>
        <v>0.58730158730158732</v>
      </c>
      <c r="S392" s="35">
        <f t="shared" ref="S392" si="70">M392/AVERAGE($J$372:$J$386)</f>
        <v>0.68253968253968256</v>
      </c>
    </row>
    <row r="393" spans="3:19">
      <c r="C393" s="136"/>
      <c r="E393" s="35">
        <v>149</v>
      </c>
      <c r="F393" s="35">
        <v>26</v>
      </c>
      <c r="G393" s="35">
        <v>40</v>
      </c>
      <c r="I393" s="136"/>
      <c r="O393" s="136"/>
    </row>
    <row r="394" spans="3:19">
      <c r="C394" s="136"/>
      <c r="E394" s="35">
        <v>54</v>
      </c>
      <c r="F394" s="35">
        <v>29</v>
      </c>
      <c r="G394" s="35">
        <v>21</v>
      </c>
      <c r="I394" s="136"/>
      <c r="O394" s="136"/>
    </row>
    <row r="395" spans="3:19">
      <c r="C395" s="136"/>
      <c r="E395" s="35">
        <v>50</v>
      </c>
      <c r="F395" s="35">
        <v>21</v>
      </c>
      <c r="G395" s="35">
        <v>17</v>
      </c>
      <c r="I395" s="136"/>
      <c r="O395" s="136"/>
    </row>
    <row r="396" spans="3:19">
      <c r="C396" s="136"/>
      <c r="E396" s="35">
        <v>50</v>
      </c>
      <c r="F396" s="35">
        <v>10</v>
      </c>
      <c r="G396" s="35">
        <v>23</v>
      </c>
      <c r="I396" s="136"/>
      <c r="O396" s="136"/>
    </row>
    <row r="397" spans="3:19">
      <c r="C397" s="136"/>
      <c r="E397" s="35">
        <v>94</v>
      </c>
      <c r="F397" s="35">
        <v>47</v>
      </c>
      <c r="G397" s="35">
        <v>42</v>
      </c>
      <c r="I397" s="136"/>
      <c r="K397" s="35">
        <f>AVERAGE(E397:E401)</f>
        <v>85.2</v>
      </c>
      <c r="L397" s="35">
        <f>AVERAGE(F397:F401)</f>
        <v>37.799999999999997</v>
      </c>
      <c r="M397" s="35">
        <f>AVERAGE(G397:G401)</f>
        <v>32</v>
      </c>
      <c r="O397" s="136"/>
      <c r="Q397" s="35">
        <f t="shared" ref="Q397" si="71">K397/AVERAGE($J$372:$J$386)</f>
        <v>2.2539682539682544</v>
      </c>
      <c r="R397" s="35">
        <f>L397/AVERAGE($J$372:$J$386)</f>
        <v>1</v>
      </c>
      <c r="S397" s="35">
        <f t="shared" ref="S397" si="72">M397/AVERAGE($J$372:$J$386)</f>
        <v>0.84656084656084662</v>
      </c>
    </row>
    <row r="398" spans="3:19">
      <c r="C398" s="136"/>
      <c r="E398" s="35">
        <v>93</v>
      </c>
      <c r="F398" s="35">
        <v>28</v>
      </c>
      <c r="G398" s="35">
        <v>25</v>
      </c>
      <c r="I398" s="136"/>
      <c r="O398" s="136"/>
    </row>
    <row r="399" spans="3:19">
      <c r="C399" s="136"/>
      <c r="E399" s="35">
        <v>51</v>
      </c>
      <c r="F399" s="35">
        <v>47</v>
      </c>
      <c r="G399" s="35">
        <v>32</v>
      </c>
      <c r="I399" s="136"/>
      <c r="O399" s="136"/>
    </row>
    <row r="400" spans="3:19">
      <c r="C400" s="136"/>
      <c r="E400" s="35">
        <v>83</v>
      </c>
      <c r="F400" s="35">
        <v>37</v>
      </c>
      <c r="G400" s="35">
        <v>37</v>
      </c>
      <c r="I400" s="136"/>
      <c r="O400" s="136"/>
    </row>
    <row r="401" spans="3:19">
      <c r="C401" s="136"/>
      <c r="E401" s="35">
        <v>105</v>
      </c>
      <c r="F401" s="35">
        <v>30</v>
      </c>
      <c r="G401" s="35">
        <v>24</v>
      </c>
      <c r="I401" s="136"/>
      <c r="O401" s="136"/>
    </row>
    <row r="402" spans="3:19">
      <c r="C402" s="136" t="s">
        <v>82</v>
      </c>
      <c r="F402" s="35">
        <v>47</v>
      </c>
      <c r="G402" s="35">
        <v>20</v>
      </c>
      <c r="I402" s="136" t="s">
        <v>82</v>
      </c>
      <c r="L402" s="35">
        <f>AVERAGE(F402:F406)</f>
        <v>58.8</v>
      </c>
      <c r="M402" s="35">
        <f>AVERAGE(G402:G406)</f>
        <v>19.8</v>
      </c>
      <c r="O402" s="136" t="s">
        <v>82</v>
      </c>
      <c r="R402" s="35">
        <f>L402/AVERAGE($J$372:$J$386)</f>
        <v>1.5555555555555556</v>
      </c>
      <c r="S402" s="35">
        <f>M402/AVERAGE($J$372:$J$386)</f>
        <v>0.52380952380952384</v>
      </c>
    </row>
    <row r="403" spans="3:19">
      <c r="C403" s="136"/>
      <c r="F403" s="35">
        <v>47</v>
      </c>
      <c r="G403" s="35">
        <v>18</v>
      </c>
      <c r="I403" s="136"/>
      <c r="O403" s="136"/>
    </row>
    <row r="404" spans="3:19">
      <c r="C404" s="136"/>
      <c r="F404" s="35">
        <v>45</v>
      </c>
      <c r="G404" s="35">
        <v>23</v>
      </c>
      <c r="I404" s="136"/>
      <c r="O404" s="136"/>
    </row>
    <row r="405" spans="3:19">
      <c r="C405" s="136"/>
      <c r="F405" s="35">
        <v>72</v>
      </c>
      <c r="G405" s="35">
        <v>17</v>
      </c>
      <c r="I405" s="136"/>
      <c r="O405" s="136"/>
    </row>
    <row r="406" spans="3:19">
      <c r="C406" s="136"/>
      <c r="F406" s="35">
        <v>83</v>
      </c>
      <c r="G406" s="35">
        <v>21</v>
      </c>
      <c r="I406" s="136"/>
      <c r="O406" s="136"/>
    </row>
    <row r="407" spans="3:19">
      <c r="C407" s="136"/>
      <c r="F407" s="35">
        <v>39</v>
      </c>
      <c r="G407" s="35">
        <v>18</v>
      </c>
      <c r="I407" s="136"/>
      <c r="L407" s="35">
        <f>AVERAGE(F407:F411)</f>
        <v>56.2</v>
      </c>
      <c r="M407" s="35">
        <f>AVERAGE(G407:G411)</f>
        <v>13.6</v>
      </c>
      <c r="O407" s="136"/>
      <c r="R407" s="35">
        <f>L407/AVERAGE($J$372:$J$386)</f>
        <v>1.486772486772487</v>
      </c>
      <c r="S407" s="35">
        <f>M407/AVERAGE($J$372:$J$386)</f>
        <v>0.35978835978835982</v>
      </c>
    </row>
    <row r="408" spans="3:19">
      <c r="C408" s="136"/>
      <c r="F408" s="35">
        <v>22</v>
      </c>
      <c r="G408" s="35">
        <v>12</v>
      </c>
      <c r="I408" s="136"/>
      <c r="O408" s="136"/>
    </row>
    <row r="409" spans="3:19">
      <c r="C409" s="136"/>
      <c r="F409" s="35">
        <v>41</v>
      </c>
      <c r="G409" s="35">
        <v>14</v>
      </c>
      <c r="I409" s="136"/>
      <c r="O409" s="136"/>
    </row>
    <row r="410" spans="3:19">
      <c r="C410" s="136"/>
      <c r="F410" s="35">
        <v>91</v>
      </c>
      <c r="G410" s="35">
        <v>8</v>
      </c>
      <c r="I410" s="136"/>
      <c r="O410" s="136"/>
    </row>
    <row r="411" spans="3:19">
      <c r="C411" s="136"/>
      <c r="F411" s="35">
        <v>88</v>
      </c>
      <c r="G411" s="35">
        <v>16</v>
      </c>
      <c r="I411" s="136"/>
      <c r="O411" s="136"/>
    </row>
    <row r="412" spans="3:19">
      <c r="C412" s="136"/>
      <c r="F412" s="35">
        <v>43</v>
      </c>
      <c r="G412" s="35">
        <v>12</v>
      </c>
      <c r="I412" s="136"/>
      <c r="L412" s="35">
        <f>AVERAGE(F412:F416)</f>
        <v>35.4</v>
      </c>
      <c r="M412" s="35">
        <f>AVERAGE(G412:G416)</f>
        <v>14.4</v>
      </c>
      <c r="O412" s="136"/>
      <c r="R412" s="35">
        <f>L412/AVERAGE($J$372:$J$386)</f>
        <v>0.93650793650793651</v>
      </c>
      <c r="S412" s="35">
        <f>M412/AVERAGE($J$372:$J$386)</f>
        <v>0.38095238095238099</v>
      </c>
    </row>
    <row r="413" spans="3:19">
      <c r="C413" s="136"/>
      <c r="F413" s="35">
        <v>34</v>
      </c>
      <c r="G413" s="35">
        <v>16</v>
      </c>
      <c r="I413" s="136"/>
      <c r="O413" s="136"/>
    </row>
    <row r="414" spans="3:19">
      <c r="C414" s="136"/>
      <c r="F414" s="35">
        <v>26</v>
      </c>
      <c r="G414" s="35">
        <v>15</v>
      </c>
      <c r="H414" s="44"/>
      <c r="I414" s="136"/>
      <c r="O414" s="136"/>
    </row>
    <row r="415" spans="3:19">
      <c r="C415" s="136"/>
      <c r="F415" s="35">
        <v>40</v>
      </c>
      <c r="G415" s="35">
        <v>20</v>
      </c>
      <c r="I415" s="136"/>
      <c r="O415" s="136"/>
    </row>
    <row r="416" spans="3:19">
      <c r="C416" s="136"/>
      <c r="F416" s="35">
        <v>34</v>
      </c>
      <c r="G416" s="35">
        <v>9</v>
      </c>
      <c r="I416" s="136"/>
      <c r="O416" s="136"/>
    </row>
    <row r="417" spans="3:16">
      <c r="C417" s="136" t="s">
        <v>77</v>
      </c>
      <c r="D417" s="35">
        <v>15</v>
      </c>
      <c r="I417" s="136" t="s">
        <v>77</v>
      </c>
      <c r="J417" s="35">
        <f>AVERAGE(D417:D421)</f>
        <v>22.6</v>
      </c>
      <c r="O417" s="136" t="s">
        <v>77</v>
      </c>
      <c r="P417" s="35">
        <f>J417/AVERAGE($J$372:$J$386)</f>
        <v>0.59788359788359802</v>
      </c>
    </row>
    <row r="418" spans="3:16">
      <c r="C418" s="136"/>
      <c r="D418" s="35">
        <v>27</v>
      </c>
      <c r="I418" s="136"/>
      <c r="O418" s="136"/>
    </row>
    <row r="419" spans="3:16">
      <c r="C419" s="136"/>
      <c r="D419" s="35">
        <v>29</v>
      </c>
      <c r="I419" s="136"/>
      <c r="O419" s="136"/>
    </row>
    <row r="420" spans="3:16">
      <c r="C420" s="136"/>
      <c r="D420" s="35">
        <v>19</v>
      </c>
      <c r="I420" s="136"/>
      <c r="O420" s="136"/>
    </row>
    <row r="421" spans="3:16">
      <c r="C421" s="136"/>
      <c r="D421" s="35">
        <v>23</v>
      </c>
      <c r="I421" s="136"/>
      <c r="O421" s="136"/>
    </row>
    <row r="422" spans="3:16">
      <c r="C422" s="136"/>
      <c r="D422" s="35">
        <v>11</v>
      </c>
      <c r="I422" s="136"/>
      <c r="J422" s="35">
        <f>AVERAGE(D422:D426)</f>
        <v>12.4</v>
      </c>
      <c r="O422" s="136"/>
      <c r="P422" s="35">
        <f>J422/AVERAGE($J$372:$J$386)</f>
        <v>0.32804232804232808</v>
      </c>
    </row>
    <row r="423" spans="3:16">
      <c r="C423" s="136"/>
      <c r="D423" s="35">
        <v>11</v>
      </c>
      <c r="I423" s="136"/>
      <c r="O423" s="136"/>
    </row>
    <row r="424" spans="3:16">
      <c r="C424" s="136"/>
      <c r="D424" s="35">
        <v>19</v>
      </c>
      <c r="I424" s="136"/>
      <c r="O424" s="136"/>
    </row>
    <row r="425" spans="3:16">
      <c r="C425" s="136"/>
      <c r="D425" s="35">
        <v>11</v>
      </c>
      <c r="I425" s="136"/>
      <c r="O425" s="136"/>
    </row>
    <row r="426" spans="3:16">
      <c r="C426" s="136"/>
      <c r="D426" s="35">
        <v>10</v>
      </c>
      <c r="I426" s="136"/>
      <c r="O426" s="136"/>
    </row>
    <row r="427" spans="3:16">
      <c r="C427" s="136"/>
      <c r="D427" s="35">
        <v>12</v>
      </c>
      <c r="I427" s="136"/>
      <c r="J427" s="35">
        <f>AVERAGE(D427:D431)</f>
        <v>7.8</v>
      </c>
      <c r="O427" s="136"/>
      <c r="P427" s="35">
        <f>J427/AVERAGE($J$372:$J$386)</f>
        <v>0.20634920634920637</v>
      </c>
    </row>
    <row r="428" spans="3:16">
      <c r="C428" s="136"/>
      <c r="D428" s="35">
        <v>6</v>
      </c>
      <c r="I428" s="136"/>
      <c r="O428" s="136"/>
    </row>
    <row r="429" spans="3:16">
      <c r="C429" s="136"/>
      <c r="D429" s="35">
        <v>10</v>
      </c>
      <c r="I429" s="136"/>
      <c r="O429" s="136"/>
    </row>
    <row r="430" spans="3:16">
      <c r="C430" s="136"/>
      <c r="D430" s="35">
        <v>6</v>
      </c>
      <c r="I430" s="136"/>
      <c r="O430" s="136"/>
    </row>
    <row r="431" spans="3:16">
      <c r="C431" s="136"/>
      <c r="D431" s="35">
        <v>5</v>
      </c>
      <c r="I431" s="136"/>
      <c r="O431" s="136"/>
    </row>
    <row r="432" spans="3:16">
      <c r="C432" s="44"/>
      <c r="I432" s="44"/>
    </row>
    <row r="434" spans="3:22">
      <c r="C434" s="113" t="s">
        <v>217</v>
      </c>
    </row>
    <row r="435" spans="3:22" ht="43.5">
      <c r="C435" s="84" t="s">
        <v>119</v>
      </c>
      <c r="H435" s="84" t="s">
        <v>120</v>
      </c>
      <c r="M435" s="84" t="s">
        <v>121</v>
      </c>
      <c r="R435" s="84" t="s">
        <v>97</v>
      </c>
    </row>
    <row r="436" spans="3:22">
      <c r="C436" s="58" t="s">
        <v>19</v>
      </c>
      <c r="D436" s="44" t="s">
        <v>24</v>
      </c>
      <c r="E436" s="44" t="s">
        <v>25</v>
      </c>
      <c r="F436" s="44" t="s">
        <v>26</v>
      </c>
      <c r="G436" s="44" t="s">
        <v>27</v>
      </c>
      <c r="H436" s="58" t="s">
        <v>20</v>
      </c>
      <c r="I436" s="44" t="s">
        <v>24</v>
      </c>
      <c r="J436" s="44" t="s">
        <v>25</v>
      </c>
      <c r="K436" s="44" t="s">
        <v>26</v>
      </c>
      <c r="L436" s="44" t="s">
        <v>27</v>
      </c>
      <c r="M436" s="58" t="s">
        <v>21</v>
      </c>
      <c r="N436" s="44" t="s">
        <v>24</v>
      </c>
      <c r="O436" s="44" t="s">
        <v>25</v>
      </c>
      <c r="P436" s="44" t="s">
        <v>26</v>
      </c>
      <c r="Q436" s="44" t="s">
        <v>27</v>
      </c>
      <c r="R436" s="58" t="s">
        <v>19</v>
      </c>
      <c r="S436" s="44" t="s">
        <v>24</v>
      </c>
      <c r="T436" s="44" t="s">
        <v>25</v>
      </c>
      <c r="U436" s="44" t="s">
        <v>26</v>
      </c>
      <c r="V436" s="44" t="s">
        <v>27</v>
      </c>
    </row>
    <row r="437" spans="3:22">
      <c r="C437" s="136" t="s">
        <v>183</v>
      </c>
      <c r="D437" s="35">
        <v>3</v>
      </c>
      <c r="E437" s="35">
        <v>5</v>
      </c>
      <c r="F437" s="35">
        <v>10</v>
      </c>
      <c r="G437" s="35">
        <v>9</v>
      </c>
      <c r="H437" s="136" t="s">
        <v>183</v>
      </c>
      <c r="I437" s="35">
        <v>47</v>
      </c>
      <c r="J437" s="35">
        <v>79</v>
      </c>
      <c r="K437" s="35">
        <v>53</v>
      </c>
      <c r="L437" s="35">
        <v>68</v>
      </c>
      <c r="M437" s="136" t="s">
        <v>183</v>
      </c>
      <c r="N437" s="85">
        <f>SUM(D437:D439)/SUM(I437:I439)</f>
        <v>9.7014925373134331E-2</v>
      </c>
      <c r="O437" s="85">
        <f t="shared" ref="O437:Q437" si="73">SUM(E437:E439)/SUM(J437:J439)</f>
        <v>7.8431372549019607E-2</v>
      </c>
      <c r="P437" s="85">
        <f t="shared" si="73"/>
        <v>0.13432835820895522</v>
      </c>
      <c r="Q437" s="85">
        <f t="shared" si="73"/>
        <v>0.1625615763546798</v>
      </c>
      <c r="R437" s="136" t="s">
        <v>183</v>
      </c>
      <c r="S437" s="35">
        <f>N437/AVERAGE($N$437:$N$445)</f>
        <v>0.92337494619027116</v>
      </c>
      <c r="T437" s="35">
        <f t="shared" ref="T437:V437" si="74">O437/AVERAGE($N$437:$N$445)</f>
        <v>0.74649920234990252</v>
      </c>
      <c r="U437" s="35">
        <f t="shared" si="74"/>
        <v>1.2785191562634524</v>
      </c>
      <c r="V437" s="35">
        <f t="shared" si="74"/>
        <v>1.5472391102892684</v>
      </c>
    </row>
    <row r="438" spans="3:22">
      <c r="C438" s="136"/>
      <c r="D438" s="35">
        <v>2</v>
      </c>
      <c r="E438" s="35">
        <v>8</v>
      </c>
      <c r="F438" s="35">
        <v>8</v>
      </c>
      <c r="G438" s="35">
        <v>20</v>
      </c>
      <c r="H438" s="136"/>
      <c r="I438" s="35">
        <v>48</v>
      </c>
      <c r="J438" s="35">
        <v>66</v>
      </c>
      <c r="K438" s="35">
        <v>68</v>
      </c>
      <c r="L438" s="35">
        <v>82</v>
      </c>
      <c r="M438" s="136"/>
      <c r="R438" s="136"/>
    </row>
    <row r="439" spans="3:22">
      <c r="C439" s="136"/>
      <c r="D439" s="35">
        <v>8</v>
      </c>
      <c r="E439" s="35">
        <v>7</v>
      </c>
      <c r="F439" s="35">
        <v>9</v>
      </c>
      <c r="G439" s="35">
        <v>4</v>
      </c>
      <c r="H439" s="136"/>
      <c r="I439" s="35">
        <v>39</v>
      </c>
      <c r="J439" s="35">
        <v>110</v>
      </c>
      <c r="K439" s="35">
        <v>80</v>
      </c>
      <c r="L439" s="35">
        <v>53</v>
      </c>
      <c r="M439" s="136"/>
      <c r="R439" s="136"/>
    </row>
    <row r="440" spans="3:22">
      <c r="C440" s="136" t="s">
        <v>184</v>
      </c>
      <c r="D440" s="35">
        <v>8</v>
      </c>
      <c r="E440" s="35">
        <v>8</v>
      </c>
      <c r="F440" s="35">
        <v>9</v>
      </c>
      <c r="G440" s="35">
        <v>5</v>
      </c>
      <c r="H440" s="136" t="s">
        <v>184</v>
      </c>
      <c r="I440" s="35">
        <v>31</v>
      </c>
      <c r="J440" s="35">
        <v>73</v>
      </c>
      <c r="K440" s="35">
        <v>64</v>
      </c>
      <c r="L440" s="35">
        <v>45</v>
      </c>
      <c r="M440" s="136" t="s">
        <v>184</v>
      </c>
      <c r="N440" s="85">
        <f>SUM(D440:D442)/SUM(I440:I442)</f>
        <v>0.1</v>
      </c>
      <c r="O440" s="85">
        <f t="shared" ref="O440" si="75">SUM(E440:E442)/SUM(J440:J442)</f>
        <v>0.14358974358974358</v>
      </c>
      <c r="P440" s="85">
        <f t="shared" ref="P440" si="76">SUM(F440:F442)/SUM(K440:K442)</f>
        <v>0.15294117647058825</v>
      </c>
      <c r="Q440" s="85">
        <f t="shared" ref="Q440" si="77">SUM(G440:G442)/SUM(L440:L442)</f>
        <v>0.18636363636363637</v>
      </c>
      <c r="R440" s="136" t="s">
        <v>184</v>
      </c>
      <c r="S440" s="35">
        <f>N440/AVERAGE($N$437:$N$445)</f>
        <v>0.95178648299612578</v>
      </c>
      <c r="T440" s="35">
        <f t="shared" ref="T440" si="78">O440/AVERAGE($N$437:$N$445)</f>
        <v>1.3666677704559753</v>
      </c>
      <c r="U440" s="35">
        <f t="shared" ref="U440" si="79">P440/AVERAGE($N$437:$N$445)</f>
        <v>1.4556734445823101</v>
      </c>
      <c r="V440" s="35">
        <f t="shared" ref="V440" si="80">Q440/AVERAGE($N$437:$N$445)</f>
        <v>1.7737839001291433</v>
      </c>
    </row>
    <row r="441" spans="3:22">
      <c r="C441" s="136"/>
      <c r="D441" s="35">
        <v>5</v>
      </c>
      <c r="E441" s="35">
        <v>13</v>
      </c>
      <c r="F441" s="35">
        <v>11</v>
      </c>
      <c r="G441" s="35">
        <v>18</v>
      </c>
      <c r="H441" s="136"/>
      <c r="I441" s="35">
        <v>46</v>
      </c>
      <c r="J441" s="35">
        <v>80</v>
      </c>
      <c r="K441" s="35">
        <v>47</v>
      </c>
      <c r="L441" s="35">
        <v>73</v>
      </c>
      <c r="M441" s="136"/>
      <c r="R441" s="136"/>
    </row>
    <row r="442" spans="3:22">
      <c r="C442" s="136"/>
      <c r="D442" s="35">
        <v>0</v>
      </c>
      <c r="E442" s="35">
        <v>7</v>
      </c>
      <c r="F442" s="35">
        <v>6</v>
      </c>
      <c r="G442" s="35">
        <v>18</v>
      </c>
      <c r="H442" s="136"/>
      <c r="I442" s="35">
        <v>53</v>
      </c>
      <c r="J442" s="35">
        <v>42</v>
      </c>
      <c r="K442" s="35">
        <v>59</v>
      </c>
      <c r="L442" s="35">
        <v>102</v>
      </c>
      <c r="M442" s="136"/>
      <c r="R442" s="136"/>
    </row>
    <row r="443" spans="3:22">
      <c r="C443" s="136" t="s">
        <v>185</v>
      </c>
      <c r="D443" s="35">
        <v>9</v>
      </c>
      <c r="E443" s="35">
        <v>6</v>
      </c>
      <c r="F443" s="35">
        <v>21</v>
      </c>
      <c r="G443" s="35">
        <v>6</v>
      </c>
      <c r="H443" s="136" t="s">
        <v>185</v>
      </c>
      <c r="I443" s="35">
        <v>38</v>
      </c>
      <c r="J443" s="35">
        <v>63</v>
      </c>
      <c r="K443" s="35">
        <v>96</v>
      </c>
      <c r="L443" s="35">
        <v>63</v>
      </c>
      <c r="M443" s="136" t="s">
        <v>185</v>
      </c>
      <c r="N443" s="85">
        <f>SUM(D443:D445)/SUM(I443:I445)</f>
        <v>0.11818181818181818</v>
      </c>
      <c r="O443" s="85">
        <f t="shared" ref="O443" si="81">SUM(E443:E445)/SUM(J443:J445)</f>
        <v>0.13170731707317074</v>
      </c>
      <c r="P443" s="85">
        <f t="shared" ref="P443" si="82">SUM(F443:F445)/SUM(K443:K445)</f>
        <v>0.18483412322274881</v>
      </c>
      <c r="Q443" s="85">
        <f t="shared" ref="Q443" si="83">SUM(G443:G445)/SUM(L443:L445)</f>
        <v>8.2191780821917804E-2</v>
      </c>
      <c r="R443" s="136" t="s">
        <v>185</v>
      </c>
      <c r="S443" s="35">
        <f>N443/AVERAGE($N$437:$N$445)</f>
        <v>1.1248385708136031</v>
      </c>
      <c r="T443" s="35">
        <f t="shared" ref="T443" si="84">O443/AVERAGE($N$437:$N$445)</f>
        <v>1.2535724410192874</v>
      </c>
      <c r="U443" s="35">
        <f t="shared" ref="U443" si="85">P443/AVERAGE($N$437:$N$445)</f>
        <v>1.759226200798526</v>
      </c>
      <c r="V443" s="35">
        <f t="shared" ref="V443" si="86">Q443/AVERAGE($N$437:$N$445)</f>
        <v>0.78229025999681556</v>
      </c>
    </row>
    <row r="444" spans="3:22">
      <c r="C444" s="136"/>
      <c r="D444" s="35">
        <v>5</v>
      </c>
      <c r="E444" s="35">
        <v>9</v>
      </c>
      <c r="F444" s="35">
        <v>6</v>
      </c>
      <c r="G444" s="35">
        <v>7</v>
      </c>
      <c r="H444" s="136"/>
      <c r="I444" s="35">
        <v>92</v>
      </c>
      <c r="J444" s="35">
        <v>61</v>
      </c>
      <c r="K444" s="35">
        <v>55</v>
      </c>
      <c r="L444" s="35">
        <v>58</v>
      </c>
      <c r="M444" s="136"/>
      <c r="R444" s="136"/>
    </row>
    <row r="445" spans="3:22">
      <c r="C445" s="136"/>
      <c r="D445" s="35">
        <v>12</v>
      </c>
      <c r="E445" s="35">
        <v>12</v>
      </c>
      <c r="F445" s="35">
        <v>12</v>
      </c>
      <c r="G445" s="35">
        <v>5</v>
      </c>
      <c r="H445" s="136"/>
      <c r="I445" s="35">
        <v>90</v>
      </c>
      <c r="J445" s="35">
        <v>81</v>
      </c>
      <c r="K445" s="35">
        <v>60</v>
      </c>
      <c r="L445" s="35">
        <v>98</v>
      </c>
      <c r="M445" s="136"/>
      <c r="R445" s="136"/>
    </row>
    <row r="446" spans="3:22">
      <c r="C446" s="136" t="s">
        <v>186</v>
      </c>
      <c r="E446" s="35">
        <v>8</v>
      </c>
      <c r="F446" s="35">
        <v>2</v>
      </c>
      <c r="G446" s="35">
        <v>3</v>
      </c>
      <c r="H446" s="136" t="s">
        <v>186</v>
      </c>
      <c r="J446" s="35">
        <v>83</v>
      </c>
      <c r="K446" s="35">
        <v>61</v>
      </c>
      <c r="L446" s="35">
        <v>34</v>
      </c>
      <c r="M446" s="136" t="s">
        <v>186</v>
      </c>
      <c r="O446" s="85">
        <f t="shared" ref="O446" si="87">SUM(E446:E448)/SUM(J446:J448)</f>
        <v>0.13114754098360656</v>
      </c>
      <c r="P446" s="85">
        <f t="shared" ref="P446" si="88">SUM(F446:F448)/SUM(K446:K448)</f>
        <v>3.6269430051813469E-2</v>
      </c>
      <c r="Q446" s="85">
        <f t="shared" ref="Q446" si="89">SUM(G446:G448)/SUM(L446:L448)</f>
        <v>6.4220183486238536E-2</v>
      </c>
      <c r="R446" s="136" t="s">
        <v>186</v>
      </c>
      <c r="T446" s="35">
        <f>O446/AVERAGE($N$437:$N$445)</f>
        <v>1.2482445678637715</v>
      </c>
      <c r="U446" s="35">
        <f t="shared" ref="U446:V446" si="90">P446/AVERAGE($N$437:$N$445)</f>
        <v>0.34520753269289528</v>
      </c>
      <c r="V446" s="35">
        <f t="shared" si="90"/>
        <v>0.61123902577732847</v>
      </c>
    </row>
    <row r="447" spans="3:22">
      <c r="C447" s="136"/>
      <c r="E447" s="35">
        <v>14</v>
      </c>
      <c r="F447" s="35">
        <v>1</v>
      </c>
      <c r="G447" s="35">
        <v>2</v>
      </c>
      <c r="H447" s="136"/>
      <c r="J447" s="35">
        <v>70</v>
      </c>
      <c r="K447" s="35">
        <v>96</v>
      </c>
      <c r="L447" s="35">
        <v>37</v>
      </c>
      <c r="M447" s="136"/>
      <c r="R447" s="136"/>
    </row>
    <row r="448" spans="3:22">
      <c r="C448" s="136"/>
      <c r="E448" s="35">
        <v>10</v>
      </c>
      <c r="F448" s="35">
        <v>4</v>
      </c>
      <c r="G448" s="35">
        <v>2</v>
      </c>
      <c r="H448" s="136"/>
      <c r="J448" s="35">
        <v>91</v>
      </c>
      <c r="K448" s="35">
        <v>36</v>
      </c>
      <c r="L448" s="35">
        <v>38</v>
      </c>
      <c r="M448" s="136"/>
      <c r="R448" s="136"/>
    </row>
    <row r="449" spans="3:22">
      <c r="C449" s="136" t="s">
        <v>187</v>
      </c>
      <c r="E449" s="35">
        <v>12</v>
      </c>
      <c r="F449" s="35">
        <v>2</v>
      </c>
      <c r="G449" s="35">
        <v>3</v>
      </c>
      <c r="H449" s="136" t="s">
        <v>187</v>
      </c>
      <c r="J449" s="35">
        <v>63</v>
      </c>
      <c r="K449" s="35">
        <v>55</v>
      </c>
      <c r="L449" s="35">
        <v>66</v>
      </c>
      <c r="M449" s="136" t="s">
        <v>187</v>
      </c>
      <c r="O449" s="85">
        <f t="shared" ref="O449" si="91">SUM(E449:E451)/SUM(J449:J451)</f>
        <v>0.14778325123152711</v>
      </c>
      <c r="P449" s="85">
        <f t="shared" ref="P449" si="92">SUM(F449:F451)/SUM(K449:K451)</f>
        <v>8.5858585858585856E-2</v>
      </c>
      <c r="Q449" s="85">
        <f t="shared" ref="Q449" si="93">SUM(G449:G451)/SUM(L449:L451)</f>
        <v>5.844155844155844E-2</v>
      </c>
      <c r="R449" s="136" t="s">
        <v>187</v>
      </c>
      <c r="T449" s="35">
        <f>O449/AVERAGE($N$437:$N$445)</f>
        <v>1.4065810093538804</v>
      </c>
      <c r="U449" s="35">
        <f t="shared" ref="U449" si="94">P449/AVERAGE($N$437:$N$445)</f>
        <v>0.81719041469364329</v>
      </c>
      <c r="V449" s="35">
        <f t="shared" ref="V449" si="95">Q449/AVERAGE($N$437:$N$445)</f>
        <v>0.55623885369903447</v>
      </c>
    </row>
    <row r="450" spans="3:22">
      <c r="C450" s="136"/>
      <c r="E450" s="35">
        <v>8</v>
      </c>
      <c r="F450" s="35">
        <v>10</v>
      </c>
      <c r="G450" s="35">
        <v>3</v>
      </c>
      <c r="H450" s="136"/>
      <c r="J450" s="35">
        <v>52</v>
      </c>
      <c r="K450" s="35">
        <v>97</v>
      </c>
      <c r="L450" s="35">
        <v>58</v>
      </c>
      <c r="M450" s="136"/>
      <c r="R450" s="136"/>
    </row>
    <row r="451" spans="3:22">
      <c r="C451" s="136"/>
      <c r="E451" s="35">
        <v>10</v>
      </c>
      <c r="F451" s="35">
        <v>5</v>
      </c>
      <c r="G451" s="35">
        <v>3</v>
      </c>
      <c r="H451" s="136"/>
      <c r="J451" s="35">
        <v>88</v>
      </c>
      <c r="K451" s="35">
        <v>46</v>
      </c>
      <c r="L451" s="35">
        <v>30</v>
      </c>
      <c r="M451" s="136"/>
      <c r="R451" s="136"/>
    </row>
    <row r="452" spans="3:22">
      <c r="C452" s="136" t="s">
        <v>188</v>
      </c>
      <c r="E452" s="35">
        <v>7</v>
      </c>
      <c r="F452" s="35">
        <v>0</v>
      </c>
      <c r="G452" s="35">
        <v>2</v>
      </c>
      <c r="H452" s="136" t="s">
        <v>188</v>
      </c>
      <c r="J452" s="35">
        <v>49</v>
      </c>
      <c r="K452" s="35">
        <v>56</v>
      </c>
      <c r="L452" s="35">
        <v>30</v>
      </c>
      <c r="M452" s="136" t="s">
        <v>188</v>
      </c>
      <c r="O452" s="85">
        <f t="shared" ref="O452" si="96">SUM(E452:E454)/SUM(J452:J454)</f>
        <v>0.12376237623762376</v>
      </c>
      <c r="P452" s="85">
        <f t="shared" ref="P452" si="97">SUM(F452:F454)/SUM(K452:K454)</f>
        <v>3.5971223021582732E-2</v>
      </c>
      <c r="Q452" s="85">
        <f t="shared" ref="Q452" si="98">SUM(G452:G454)/SUM(L452:L454)</f>
        <v>5.2631578947368418E-2</v>
      </c>
      <c r="R452" s="136" t="s">
        <v>188</v>
      </c>
      <c r="T452" s="35">
        <f>O452/AVERAGE($N$437:$N$445)</f>
        <v>1.1779535680645119</v>
      </c>
      <c r="U452" s="35">
        <f t="shared" ref="U452" si="99">P452/AVERAGE($N$437:$N$445)</f>
        <v>0.34236923848781498</v>
      </c>
      <c r="V452" s="35">
        <f t="shared" ref="V452" si="100">Q452/AVERAGE($N$437:$N$445)</f>
        <v>0.5009402542084872</v>
      </c>
    </row>
    <row r="453" spans="3:22">
      <c r="C453" s="136"/>
      <c r="E453" s="35">
        <v>6</v>
      </c>
      <c r="F453" s="35">
        <v>1</v>
      </c>
      <c r="G453" s="35">
        <v>1</v>
      </c>
      <c r="H453" s="136"/>
      <c r="J453" s="35">
        <v>48</v>
      </c>
      <c r="K453" s="35">
        <v>48</v>
      </c>
      <c r="L453" s="35">
        <v>37</v>
      </c>
      <c r="M453" s="136"/>
      <c r="R453" s="136"/>
    </row>
    <row r="454" spans="3:22">
      <c r="C454" s="136"/>
      <c r="E454" s="35">
        <v>12</v>
      </c>
      <c r="F454" s="35">
        <v>4</v>
      </c>
      <c r="G454" s="35">
        <v>2</v>
      </c>
      <c r="H454" s="136"/>
      <c r="J454" s="35">
        <v>105</v>
      </c>
      <c r="K454" s="35">
        <v>35</v>
      </c>
      <c r="L454" s="35">
        <v>28</v>
      </c>
      <c r="M454" s="136"/>
      <c r="R454" s="136"/>
    </row>
    <row r="455" spans="3:22">
      <c r="C455" s="136" t="s">
        <v>189</v>
      </c>
      <c r="F455" s="35">
        <v>13</v>
      </c>
      <c r="G455" s="35">
        <v>7</v>
      </c>
      <c r="H455" s="136" t="s">
        <v>189</v>
      </c>
      <c r="K455" s="35">
        <v>68</v>
      </c>
      <c r="L455" s="35">
        <v>80</v>
      </c>
      <c r="M455" s="136" t="s">
        <v>189</v>
      </c>
      <c r="P455" s="85">
        <f t="shared" ref="P455:Q455" si="101">SUM(F455:F457)/SUM(K455:K457)</f>
        <v>0.15566037735849056</v>
      </c>
      <c r="Q455" s="85">
        <f t="shared" si="101"/>
        <v>8.7179487179487175E-2</v>
      </c>
      <c r="R455" s="136" t="s">
        <v>189</v>
      </c>
      <c r="U455" s="35">
        <f>P455/AVERAGE($N$437:$N$445)</f>
        <v>1.4815544310788749</v>
      </c>
      <c r="V455" s="35">
        <f>Q455/AVERAGE($N$437:$N$445)</f>
        <v>0.82976257491969929</v>
      </c>
    </row>
    <row r="456" spans="3:22">
      <c r="C456" s="136"/>
      <c r="F456" s="35">
        <v>15</v>
      </c>
      <c r="G456" s="35">
        <v>3</v>
      </c>
      <c r="H456" s="136"/>
      <c r="K456" s="35">
        <v>86</v>
      </c>
      <c r="L456" s="35">
        <v>53</v>
      </c>
      <c r="M456" s="136"/>
      <c r="R456" s="136"/>
    </row>
    <row r="457" spans="3:22">
      <c r="C457" s="136"/>
      <c r="F457" s="35">
        <v>5</v>
      </c>
      <c r="G457" s="35">
        <v>7</v>
      </c>
      <c r="H457" s="136"/>
      <c r="K457" s="35">
        <v>58</v>
      </c>
      <c r="L457" s="35">
        <v>62</v>
      </c>
      <c r="M457" s="136"/>
      <c r="R457" s="136"/>
    </row>
    <row r="458" spans="3:22">
      <c r="C458" s="136" t="s">
        <v>190</v>
      </c>
      <c r="F458" s="35">
        <v>6</v>
      </c>
      <c r="G458" s="35">
        <v>3</v>
      </c>
      <c r="H458" s="136" t="s">
        <v>190</v>
      </c>
      <c r="K458" s="35">
        <v>72</v>
      </c>
      <c r="L458" s="35">
        <v>45</v>
      </c>
      <c r="M458" s="136" t="s">
        <v>190</v>
      </c>
      <c r="P458" s="85">
        <f t="shared" ref="P458" si="102">SUM(F458:F460)/SUM(K458:K460)</f>
        <v>0.12154696132596685</v>
      </c>
      <c r="Q458" s="85">
        <f t="shared" ref="Q458" si="103">SUM(G458:G460)/SUM(L458:L460)</f>
        <v>0.13043478260869565</v>
      </c>
      <c r="R458" s="136" t="s">
        <v>190</v>
      </c>
      <c r="U458" s="35">
        <f>P458/AVERAGE($N$437:$N$445)</f>
        <v>1.1568675483930808</v>
      </c>
      <c r="V458" s="35">
        <f>Q458/AVERAGE($N$437:$N$445)</f>
        <v>1.2414606299949464</v>
      </c>
    </row>
    <row r="459" spans="3:22">
      <c r="C459" s="136"/>
      <c r="F459" s="35">
        <v>8</v>
      </c>
      <c r="G459" s="35">
        <v>1</v>
      </c>
      <c r="H459" s="136"/>
      <c r="K459" s="35">
        <v>59</v>
      </c>
      <c r="L459" s="35">
        <v>35</v>
      </c>
      <c r="M459" s="136"/>
      <c r="R459" s="136"/>
    </row>
    <row r="460" spans="3:22">
      <c r="C460" s="136"/>
      <c r="F460" s="35">
        <v>8</v>
      </c>
      <c r="G460" s="35">
        <v>14</v>
      </c>
      <c r="H460" s="136"/>
      <c r="K460" s="35">
        <v>50</v>
      </c>
      <c r="L460" s="35">
        <v>58</v>
      </c>
      <c r="M460" s="136"/>
      <c r="R460" s="136"/>
    </row>
    <row r="461" spans="3:22">
      <c r="C461" s="136" t="s">
        <v>191</v>
      </c>
      <c r="F461" s="35">
        <v>13</v>
      </c>
      <c r="G461" s="35">
        <v>9</v>
      </c>
      <c r="H461" s="136" t="s">
        <v>191</v>
      </c>
      <c r="K461" s="35">
        <v>79</v>
      </c>
      <c r="L461" s="35">
        <v>47</v>
      </c>
      <c r="M461" s="136" t="s">
        <v>191</v>
      </c>
      <c r="P461" s="85">
        <f t="shared" ref="P461" si="104">SUM(F461:F463)/SUM(K461:K463)</f>
        <v>0.14213197969543148</v>
      </c>
      <c r="Q461" s="85">
        <f t="shared" ref="Q461" si="105">SUM(G461:G463)/SUM(L461:L463)</f>
        <v>0.11458333333333333</v>
      </c>
      <c r="R461" s="136" t="s">
        <v>191</v>
      </c>
      <c r="U461" s="35">
        <f>P461/AVERAGE($N$437:$N$445)</f>
        <v>1.3527929707559148</v>
      </c>
      <c r="V461" s="35">
        <f>Q461/AVERAGE($N$437:$N$445)</f>
        <v>1.0905886784330607</v>
      </c>
    </row>
    <row r="462" spans="3:22">
      <c r="C462" s="136"/>
      <c r="F462" s="35">
        <v>11</v>
      </c>
      <c r="G462" s="35">
        <v>4</v>
      </c>
      <c r="H462" s="136"/>
      <c r="K462" s="35">
        <v>82</v>
      </c>
      <c r="L462" s="35">
        <v>84</v>
      </c>
      <c r="M462" s="136"/>
      <c r="R462" s="136"/>
    </row>
    <row r="463" spans="3:22">
      <c r="C463" s="136"/>
      <c r="F463" s="35">
        <v>4</v>
      </c>
      <c r="G463" s="35">
        <v>9</v>
      </c>
      <c r="H463" s="136"/>
      <c r="K463" s="35">
        <v>36</v>
      </c>
      <c r="L463" s="35">
        <v>61</v>
      </c>
      <c r="M463" s="136"/>
      <c r="R463" s="136"/>
    </row>
    <row r="464" spans="3:22">
      <c r="C464" s="136" t="s">
        <v>192</v>
      </c>
      <c r="D464" s="35">
        <v>3</v>
      </c>
      <c r="H464" s="136" t="s">
        <v>192</v>
      </c>
      <c r="I464" s="35">
        <v>25</v>
      </c>
      <c r="M464" s="136" t="s">
        <v>192</v>
      </c>
      <c r="N464" s="85">
        <f t="shared" ref="N464" si="106">SUM(D464:D466)/SUM(I464:I466)</f>
        <v>8.2191780821917804E-2</v>
      </c>
      <c r="R464" s="136" t="s">
        <v>192</v>
      </c>
      <c r="S464" s="35">
        <f>N464/AVERAGE($N$437:$N$445)</f>
        <v>0.78229025999681556</v>
      </c>
    </row>
    <row r="465" spans="3:22">
      <c r="C465" s="136"/>
      <c r="D465" s="35">
        <v>1</v>
      </c>
      <c r="H465" s="136"/>
      <c r="I465" s="35">
        <v>25</v>
      </c>
      <c r="M465" s="136"/>
      <c r="R465" s="136"/>
    </row>
    <row r="466" spans="3:22">
      <c r="C466" s="136"/>
      <c r="D466" s="35">
        <v>2</v>
      </c>
      <c r="H466" s="136"/>
      <c r="I466" s="35">
        <v>23</v>
      </c>
      <c r="M466" s="136"/>
      <c r="R466" s="136"/>
    </row>
    <row r="467" spans="3:22">
      <c r="C467" s="136" t="s">
        <v>193</v>
      </c>
      <c r="D467" s="35">
        <v>3</v>
      </c>
      <c r="H467" s="136" t="s">
        <v>193</v>
      </c>
      <c r="I467" s="35">
        <v>18</v>
      </c>
      <c r="M467" s="136" t="s">
        <v>193</v>
      </c>
      <c r="N467" s="85">
        <f t="shared" ref="N467" si="107">SUM(D467:D469)/SUM(I467:I469)</f>
        <v>8.6956521739130432E-2</v>
      </c>
      <c r="R467" s="136" t="s">
        <v>193</v>
      </c>
      <c r="S467" s="35">
        <f>N467/AVERAGE($N$437:$N$445)</f>
        <v>0.82764041999663096</v>
      </c>
    </row>
    <row r="468" spans="3:22">
      <c r="C468" s="136"/>
      <c r="D468" s="35">
        <v>2</v>
      </c>
      <c r="H468" s="136"/>
      <c r="I468" s="35">
        <v>26</v>
      </c>
      <c r="M468" s="136"/>
      <c r="R468" s="136"/>
    </row>
    <row r="469" spans="3:22">
      <c r="C469" s="136"/>
      <c r="D469" s="35">
        <v>1</v>
      </c>
      <c r="H469" s="136"/>
      <c r="I469" s="35">
        <v>25</v>
      </c>
      <c r="M469" s="136"/>
      <c r="R469" s="136"/>
    </row>
    <row r="470" spans="3:22">
      <c r="C470" s="136" t="s">
        <v>194</v>
      </c>
      <c r="D470" s="35">
        <v>0</v>
      </c>
      <c r="H470" s="136" t="s">
        <v>194</v>
      </c>
      <c r="I470" s="35">
        <v>27</v>
      </c>
      <c r="M470" s="136" t="s">
        <v>194</v>
      </c>
      <c r="N470" s="85">
        <f t="shared" ref="N470" si="108">SUM(D470:D472)/SUM(I470:I472)</f>
        <v>2.1505376344086023E-2</v>
      </c>
      <c r="R470" s="136" t="s">
        <v>194</v>
      </c>
      <c r="S470" s="35">
        <f>N470/AVERAGE($N$437:$N$445)</f>
        <v>0.20468526516045715</v>
      </c>
    </row>
    <row r="471" spans="3:22">
      <c r="C471" s="136"/>
      <c r="D471" s="35">
        <v>2</v>
      </c>
      <c r="H471" s="136"/>
      <c r="I471" s="35">
        <v>32</v>
      </c>
      <c r="M471" s="136"/>
      <c r="R471" s="136"/>
    </row>
    <row r="472" spans="3:22">
      <c r="C472" s="136"/>
      <c r="D472" s="35">
        <v>0</v>
      </c>
      <c r="H472" s="136"/>
      <c r="I472" s="35">
        <v>34</v>
      </c>
      <c r="M472" s="136"/>
      <c r="R472" s="136"/>
    </row>
    <row r="473" spans="3:22">
      <c r="C473" s="44"/>
      <c r="H473" s="44"/>
      <c r="M473" s="44"/>
    </row>
    <row r="474" spans="3:22" ht="43.5">
      <c r="C474" s="84" t="s">
        <v>119</v>
      </c>
      <c r="H474" s="84" t="s">
        <v>120</v>
      </c>
      <c r="M474" s="84" t="s">
        <v>121</v>
      </c>
      <c r="R474" s="84" t="s">
        <v>97</v>
      </c>
    </row>
    <row r="475" spans="3:22">
      <c r="C475" s="58" t="s">
        <v>20</v>
      </c>
      <c r="D475" s="44" t="s">
        <v>24</v>
      </c>
      <c r="E475" s="44" t="s">
        <v>25</v>
      </c>
      <c r="F475" s="44" t="s">
        <v>26</v>
      </c>
      <c r="G475" s="44" t="s">
        <v>27</v>
      </c>
      <c r="H475" s="58" t="s">
        <v>20</v>
      </c>
      <c r="I475" s="44" t="s">
        <v>24</v>
      </c>
      <c r="J475" s="44" t="s">
        <v>25</v>
      </c>
      <c r="K475" s="44" t="s">
        <v>26</v>
      </c>
      <c r="L475" s="44" t="s">
        <v>27</v>
      </c>
      <c r="M475" s="58" t="s">
        <v>20</v>
      </c>
      <c r="N475" s="44" t="s">
        <v>24</v>
      </c>
      <c r="O475" s="44" t="s">
        <v>25</v>
      </c>
      <c r="P475" s="44" t="s">
        <v>26</v>
      </c>
      <c r="Q475" s="44" t="s">
        <v>27</v>
      </c>
      <c r="R475" s="58" t="s">
        <v>20</v>
      </c>
      <c r="S475" s="44" t="s">
        <v>24</v>
      </c>
      <c r="T475" s="44" t="s">
        <v>25</v>
      </c>
      <c r="U475" s="44" t="s">
        <v>26</v>
      </c>
      <c r="V475" s="44" t="s">
        <v>27</v>
      </c>
    </row>
    <row r="476" spans="3:22">
      <c r="C476" s="136" t="s">
        <v>11</v>
      </c>
      <c r="D476" s="35">
        <v>10</v>
      </c>
      <c r="E476" s="35">
        <v>14</v>
      </c>
      <c r="F476" s="35">
        <v>10</v>
      </c>
      <c r="G476" s="35">
        <v>21</v>
      </c>
      <c r="H476" s="136" t="s">
        <v>11</v>
      </c>
      <c r="I476" s="35">
        <v>58</v>
      </c>
      <c r="J476" s="35">
        <v>88</v>
      </c>
      <c r="K476" s="35">
        <v>62</v>
      </c>
      <c r="L476" s="35">
        <v>109</v>
      </c>
      <c r="M476" s="136" t="s">
        <v>11</v>
      </c>
      <c r="N476" s="85">
        <f>SUM(D476:D478)/SUM(I476:I478)</f>
        <v>0.12875536480686695</v>
      </c>
      <c r="O476" s="85">
        <f t="shared" ref="O476" si="109">SUM(E476:E478)/SUM(J476:J478)</f>
        <v>0.15242494226327943</v>
      </c>
      <c r="P476" s="85">
        <f t="shared" ref="P476" si="110">SUM(F476:F478)/SUM(K476:K478)</f>
        <v>0.18216318785578747</v>
      </c>
      <c r="Q476" s="85">
        <f t="shared" ref="Q476" si="111">SUM(G476:G478)/SUM(L476:L478)</f>
        <v>0.15827338129496402</v>
      </c>
      <c r="R476" s="136" t="s">
        <v>11</v>
      </c>
      <c r="S476" s="35">
        <f>N476/AVERAGE($N$476:$N$484)</f>
        <v>0.81646824956626285</v>
      </c>
      <c r="T476" s="35">
        <f t="shared" ref="T476:V476" si="112">O476/AVERAGE($N$476:$N$484)</f>
        <v>0.96656264371285527</v>
      </c>
      <c r="U476" s="35">
        <f t="shared" si="112"/>
        <v>1.1551398991965951</v>
      </c>
      <c r="V476" s="35">
        <f t="shared" si="112"/>
        <v>1.0036489801622694</v>
      </c>
    </row>
    <row r="477" spans="3:22">
      <c r="C477" s="136"/>
      <c r="D477" s="35">
        <v>4</v>
      </c>
      <c r="E477" s="35">
        <v>14</v>
      </c>
      <c r="F477" s="35">
        <v>18</v>
      </c>
      <c r="G477" s="35">
        <v>26</v>
      </c>
      <c r="H477" s="136"/>
      <c r="I477" s="35">
        <v>38</v>
      </c>
      <c r="J477" s="35">
        <v>110</v>
      </c>
      <c r="K477" s="35">
        <v>102</v>
      </c>
      <c r="L477" s="35">
        <v>204</v>
      </c>
      <c r="M477" s="136"/>
      <c r="R477" s="136"/>
    </row>
    <row r="478" spans="3:22">
      <c r="C478" s="136"/>
      <c r="D478" s="35">
        <v>16</v>
      </c>
      <c r="E478" s="35">
        <v>38</v>
      </c>
      <c r="F478" s="35">
        <v>68</v>
      </c>
      <c r="G478" s="35">
        <v>19</v>
      </c>
      <c r="H478" s="136"/>
      <c r="I478" s="35">
        <v>137</v>
      </c>
      <c r="J478" s="35">
        <v>235</v>
      </c>
      <c r="K478" s="35">
        <v>363</v>
      </c>
      <c r="L478" s="35">
        <v>104</v>
      </c>
      <c r="M478" s="136"/>
      <c r="R478" s="136"/>
    </row>
    <row r="479" spans="3:22">
      <c r="C479" s="136"/>
      <c r="D479" s="35">
        <v>12</v>
      </c>
      <c r="E479" s="35">
        <v>32</v>
      </c>
      <c r="F479" s="35">
        <v>12</v>
      </c>
      <c r="G479" s="35">
        <v>0</v>
      </c>
      <c r="H479" s="136"/>
      <c r="I479" s="35">
        <v>49</v>
      </c>
      <c r="J479" s="35">
        <v>225</v>
      </c>
      <c r="K479" s="35">
        <v>75</v>
      </c>
      <c r="L479" s="35">
        <v>93</v>
      </c>
      <c r="M479" s="136"/>
      <c r="N479" s="85">
        <f>SUM(D479:D481)/SUM(I479:I481)</f>
        <v>0.14893617021276595</v>
      </c>
      <c r="O479" s="85">
        <f t="shared" ref="O479" si="113">SUM(E479:E481)/SUM(J479:J481)</f>
        <v>0.15512820512820513</v>
      </c>
      <c r="P479" s="85">
        <f t="shared" ref="P479" si="114">SUM(F479:F481)/SUM(K479:K481)</f>
        <v>0.18801089918256131</v>
      </c>
      <c r="Q479" s="85">
        <f t="shared" ref="Q479" si="115">SUM(G479:G481)/SUM(L479:L481)</f>
        <v>0.15311004784688995</v>
      </c>
      <c r="R479" s="136"/>
      <c r="S479" s="35">
        <f>N479/AVERAGE($N$476:$N$484)</f>
        <v>0.94443951421459205</v>
      </c>
      <c r="T479" s="35">
        <f t="shared" ref="T479" si="116">O479/AVERAGE($N$476:$N$484)</f>
        <v>0.98370467350519875</v>
      </c>
      <c r="U479" s="35">
        <f t="shared" ref="U479" si="117">P479/AVERAGE($N$476:$N$484)</f>
        <v>1.1922216210968946</v>
      </c>
      <c r="V479" s="35">
        <f t="shared" ref="V479" si="118">Q479/AVERAGE($N$476:$N$484)</f>
        <v>0.97090706040925934</v>
      </c>
    </row>
    <row r="480" spans="3:22">
      <c r="C480" s="136"/>
      <c r="D480" s="35">
        <v>6</v>
      </c>
      <c r="E480" s="35">
        <v>19</v>
      </c>
      <c r="F480" s="35">
        <v>19</v>
      </c>
      <c r="G480" s="35">
        <v>20</v>
      </c>
      <c r="H480" s="136"/>
      <c r="I480" s="35">
        <v>92</v>
      </c>
      <c r="J480" s="35">
        <v>138</v>
      </c>
      <c r="K480" s="35">
        <v>100</v>
      </c>
      <c r="L480" s="35">
        <v>48</v>
      </c>
      <c r="M480" s="136"/>
      <c r="R480" s="136"/>
    </row>
    <row r="481" spans="3:22">
      <c r="C481" s="136"/>
      <c r="D481" s="35">
        <v>17</v>
      </c>
      <c r="E481" s="35">
        <v>70</v>
      </c>
      <c r="F481" s="35">
        <v>38</v>
      </c>
      <c r="G481" s="35">
        <v>12</v>
      </c>
      <c r="H481" s="136"/>
      <c r="I481" s="35">
        <v>94</v>
      </c>
      <c r="J481" s="35">
        <v>417</v>
      </c>
      <c r="K481" s="35">
        <v>192</v>
      </c>
      <c r="L481" s="35">
        <v>68</v>
      </c>
      <c r="M481" s="136"/>
      <c r="R481" s="136"/>
    </row>
    <row r="482" spans="3:22">
      <c r="C482" s="136"/>
      <c r="D482" s="35">
        <v>29</v>
      </c>
      <c r="E482" s="35">
        <v>30</v>
      </c>
      <c r="F482" s="35">
        <v>8</v>
      </c>
      <c r="G482" s="35">
        <v>6</v>
      </c>
      <c r="H482" s="136"/>
      <c r="I482" s="35">
        <v>154</v>
      </c>
      <c r="J482" s="35">
        <v>161</v>
      </c>
      <c r="K482" s="35">
        <v>41</v>
      </c>
      <c r="L482" s="35">
        <v>38</v>
      </c>
      <c r="M482" s="136"/>
      <c r="N482" s="85">
        <f>SUM(D482:D484)/SUM(I482:I484)</f>
        <v>0.19540229885057472</v>
      </c>
      <c r="O482" s="85">
        <f t="shared" ref="O482" si="119">SUM(E482:E484)/SUM(J482:J484)</f>
        <v>0.18864468864468864</v>
      </c>
      <c r="P482" s="85">
        <f t="shared" ref="P482" si="120">SUM(F482:F484)/SUM(K482:K484)</f>
        <v>0.17816091954022989</v>
      </c>
      <c r="Q482" s="85">
        <f t="shared" ref="Q482" si="121">SUM(G482:G484)/SUM(L482:L484)</f>
        <v>0.17293233082706766</v>
      </c>
      <c r="R482" s="136"/>
      <c r="S482" s="35">
        <f>N482/AVERAGE($N$476:$N$484)</f>
        <v>1.2390922362191448</v>
      </c>
      <c r="T482" s="35">
        <f t="shared" ref="T482" si="122">O482/AVERAGE($N$476:$N$484)</f>
        <v>1.1962406301184825</v>
      </c>
      <c r="U482" s="35">
        <f t="shared" ref="U482" si="123">P482/AVERAGE($N$476:$N$484)</f>
        <v>1.1297605683174554</v>
      </c>
      <c r="V482" s="35">
        <f t="shared" ref="V482" si="124">Q482/AVERAGE($N$476:$N$484)</f>
        <v>1.0966048494801011</v>
      </c>
    </row>
    <row r="483" spans="3:22">
      <c r="C483" s="136"/>
      <c r="D483" s="35">
        <v>8</v>
      </c>
      <c r="E483" s="35">
        <v>66</v>
      </c>
      <c r="F483" s="35">
        <v>32</v>
      </c>
      <c r="G483" s="35">
        <v>12</v>
      </c>
      <c r="H483" s="136"/>
      <c r="I483" s="35">
        <v>62</v>
      </c>
      <c r="J483" s="35">
        <v>335</v>
      </c>
      <c r="K483" s="35">
        <v>130</v>
      </c>
      <c r="L483" s="35">
        <v>60</v>
      </c>
      <c r="M483" s="136"/>
      <c r="R483" s="136"/>
    </row>
    <row r="484" spans="3:22">
      <c r="C484" s="136"/>
      <c r="D484" s="35">
        <v>14</v>
      </c>
      <c r="E484" s="35">
        <v>7</v>
      </c>
      <c r="F484" s="35">
        <v>22</v>
      </c>
      <c r="G484" s="35">
        <v>5</v>
      </c>
      <c r="H484" s="136"/>
      <c r="I484" s="35">
        <v>45</v>
      </c>
      <c r="J484" s="35">
        <v>50</v>
      </c>
      <c r="K484" s="35">
        <v>177</v>
      </c>
      <c r="L484" s="35">
        <v>35</v>
      </c>
      <c r="M484" s="136"/>
      <c r="R484" s="136"/>
    </row>
    <row r="485" spans="3:22">
      <c r="C485" s="136" t="s">
        <v>14</v>
      </c>
      <c r="E485" s="35">
        <v>17</v>
      </c>
      <c r="F485" s="35">
        <v>2</v>
      </c>
      <c r="G485" s="35">
        <v>26</v>
      </c>
      <c r="H485" s="136" t="s">
        <v>14</v>
      </c>
      <c r="J485" s="35">
        <v>84</v>
      </c>
      <c r="K485" s="35">
        <v>48</v>
      </c>
      <c r="L485" s="35">
        <v>207</v>
      </c>
      <c r="M485" s="136" t="s">
        <v>14</v>
      </c>
      <c r="O485" s="85">
        <f t="shared" ref="O485" si="125">SUM(E485:E487)/SUM(J485:J487)</f>
        <v>0.16693944353518822</v>
      </c>
      <c r="P485" s="85">
        <f t="shared" ref="P485" si="126">SUM(F485:F487)/SUM(K485:K487)</f>
        <v>0.17791411042944785</v>
      </c>
      <c r="Q485" s="85">
        <f t="shared" ref="Q485" si="127">SUM(G485:G487)/SUM(L485:L487)</f>
        <v>0.12647058823529411</v>
      </c>
      <c r="R485" s="136" t="s">
        <v>14</v>
      </c>
      <c r="T485" s="35">
        <f>O485/AVERAGE($N$476:$N$484)</f>
        <v>1.0586025324163559</v>
      </c>
      <c r="U485" s="35">
        <f t="shared" ref="U485:V485" si="128">P485/AVERAGE($N$476:$N$484)</f>
        <v>1.1281954933168177</v>
      </c>
      <c r="V485" s="35">
        <f t="shared" si="128"/>
        <v>0.80197994043180276</v>
      </c>
    </row>
    <row r="486" spans="3:22">
      <c r="C486" s="136"/>
      <c r="E486" s="35">
        <v>20</v>
      </c>
      <c r="F486" s="35">
        <v>10</v>
      </c>
      <c r="G486" s="35">
        <v>10</v>
      </c>
      <c r="H486" s="136"/>
      <c r="J486" s="35">
        <v>132</v>
      </c>
      <c r="K486" s="35">
        <v>73</v>
      </c>
      <c r="L486" s="35">
        <v>82</v>
      </c>
      <c r="M486" s="136"/>
      <c r="R486" s="136"/>
    </row>
    <row r="487" spans="3:22">
      <c r="C487" s="136"/>
      <c r="E487" s="35">
        <v>65</v>
      </c>
      <c r="F487" s="35">
        <v>46</v>
      </c>
      <c r="G487" s="35">
        <v>7</v>
      </c>
      <c r="H487" s="136"/>
      <c r="J487" s="35">
        <v>395</v>
      </c>
      <c r="K487" s="35">
        <v>205</v>
      </c>
      <c r="L487" s="35">
        <v>51</v>
      </c>
      <c r="M487" s="136"/>
      <c r="R487" s="136"/>
    </row>
    <row r="488" spans="3:22">
      <c r="C488" s="136"/>
      <c r="E488" s="35">
        <v>22</v>
      </c>
      <c r="F488" s="35">
        <v>9</v>
      </c>
      <c r="G488" s="35">
        <v>35</v>
      </c>
      <c r="H488" s="136"/>
      <c r="J488" s="35">
        <v>115</v>
      </c>
      <c r="K488" s="35">
        <v>120</v>
      </c>
      <c r="L488" s="35">
        <v>218</v>
      </c>
      <c r="M488" s="136"/>
      <c r="O488" s="85">
        <f t="shared" ref="O488" si="129">SUM(E488:E490)/SUM(J488:J490)</f>
        <v>0.15853658536585366</v>
      </c>
      <c r="P488" s="85">
        <f t="shared" ref="P488" si="130">SUM(F488:F490)/SUM(K488:K490)</f>
        <v>0.10052910052910052</v>
      </c>
      <c r="Q488" s="85">
        <f t="shared" ref="Q488" si="131">SUM(G488:G490)/SUM(L488:L490)</f>
        <v>0.152</v>
      </c>
      <c r="R488" s="136"/>
      <c r="T488" s="35">
        <f>O488/AVERAGE($N$476:$N$484)</f>
        <v>1.0053180194862643</v>
      </c>
      <c r="U488" s="35">
        <f t="shared" ref="U488" si="132">P488/AVERAGE($N$476:$N$484)</f>
        <v>0.63747882554318269</v>
      </c>
      <c r="V488" s="35">
        <f t="shared" ref="V488" si="133">Q488/AVERAGE($N$476:$N$484)</f>
        <v>0.96386798422129227</v>
      </c>
    </row>
    <row r="489" spans="3:22">
      <c r="C489" s="136"/>
      <c r="E489" s="35">
        <v>11</v>
      </c>
      <c r="F489" s="35">
        <v>7</v>
      </c>
      <c r="G489" s="35">
        <v>15</v>
      </c>
      <c r="H489" s="136"/>
      <c r="J489" s="35">
        <v>65</v>
      </c>
      <c r="K489" s="35">
        <v>43</v>
      </c>
      <c r="L489" s="35">
        <v>91</v>
      </c>
      <c r="M489" s="136"/>
      <c r="R489" s="136"/>
    </row>
    <row r="490" spans="3:22">
      <c r="C490" s="136"/>
      <c r="E490" s="35">
        <v>6</v>
      </c>
      <c r="F490" s="35">
        <v>3</v>
      </c>
      <c r="G490" s="35">
        <v>7</v>
      </c>
      <c r="H490" s="136"/>
      <c r="J490" s="35">
        <v>66</v>
      </c>
      <c r="K490" s="35">
        <v>26</v>
      </c>
      <c r="L490" s="35">
        <v>66</v>
      </c>
      <c r="M490" s="136"/>
      <c r="R490" s="136"/>
    </row>
    <row r="491" spans="3:22">
      <c r="C491" s="136"/>
      <c r="E491" s="35">
        <v>47</v>
      </c>
      <c r="F491" s="35">
        <v>7</v>
      </c>
      <c r="G491" s="35">
        <v>11</v>
      </c>
      <c r="H491" s="136"/>
      <c r="J491" s="35">
        <v>289</v>
      </c>
      <c r="K491" s="35">
        <v>71</v>
      </c>
      <c r="L491" s="35">
        <v>165</v>
      </c>
      <c r="M491" s="136"/>
      <c r="O491" s="85">
        <f t="shared" ref="O491" si="134">SUM(E491:E493)/SUM(J491:J493)</f>
        <v>0.15315315315315314</v>
      </c>
      <c r="P491" s="85">
        <f t="shared" ref="P491" si="135">SUM(F491:F493)/SUM(K491:K493)</f>
        <v>0.11307420494699646</v>
      </c>
      <c r="Q491" s="85">
        <f t="shared" ref="Q491" si="136">SUM(G491:G493)/SUM(L491:L493)</f>
        <v>8.2142857142857142E-2</v>
      </c>
      <c r="R491" s="136"/>
      <c r="T491" s="35">
        <f>O491/AVERAGE($N$476:$N$484)</f>
        <v>0.97118040136095118</v>
      </c>
      <c r="U491" s="35">
        <f t="shared" ref="U491" si="137">P491/AVERAGE($N$476:$N$484)</f>
        <v>0.71703030256372868</v>
      </c>
      <c r="V491" s="35">
        <f t="shared" ref="V491" si="138">Q491/AVERAGE($N$476:$N$484)</f>
        <v>0.52088730350304802</v>
      </c>
    </row>
    <row r="492" spans="3:22">
      <c r="C492" s="136"/>
      <c r="E492" s="35">
        <v>3</v>
      </c>
      <c r="F492" s="35">
        <v>7</v>
      </c>
      <c r="G492" s="35">
        <v>2</v>
      </c>
      <c r="H492" s="136"/>
      <c r="J492" s="35">
        <v>17</v>
      </c>
      <c r="K492" s="35">
        <v>86</v>
      </c>
      <c r="L492" s="35">
        <v>84</v>
      </c>
      <c r="M492" s="136"/>
      <c r="R492" s="136"/>
    </row>
    <row r="493" spans="3:22">
      <c r="C493" s="136"/>
      <c r="E493" s="35">
        <v>1</v>
      </c>
      <c r="F493" s="35">
        <v>18</v>
      </c>
      <c r="G493" s="35">
        <v>10</v>
      </c>
      <c r="H493" s="136"/>
      <c r="J493" s="35">
        <v>27</v>
      </c>
      <c r="K493" s="35">
        <v>126</v>
      </c>
      <c r="L493" s="35">
        <v>31</v>
      </c>
      <c r="M493" s="136"/>
      <c r="R493" s="136"/>
    </row>
    <row r="494" spans="3:22">
      <c r="C494" s="136" t="s">
        <v>82</v>
      </c>
      <c r="F494" s="35">
        <v>50</v>
      </c>
      <c r="G494" s="35">
        <v>25</v>
      </c>
      <c r="H494" s="136" t="s">
        <v>82</v>
      </c>
      <c r="K494" s="35">
        <v>335</v>
      </c>
      <c r="L494" s="35">
        <v>118</v>
      </c>
      <c r="M494" s="136" t="s">
        <v>82</v>
      </c>
      <c r="P494" s="85">
        <f t="shared" ref="P494" si="139">SUM(F494:F496)/SUM(K494:K496)</f>
        <v>0.16193656093489148</v>
      </c>
      <c r="Q494" s="85">
        <f t="shared" ref="Q494" si="140">SUM(G494:G496)/SUM(L494:L496)</f>
        <v>0.13903743315508021</v>
      </c>
      <c r="R494" s="136" t="s">
        <v>82</v>
      </c>
      <c r="U494" s="35">
        <f t="shared" ref="U494:V494" si="141">P494/AVERAGE($N$476:$N$484)</f>
        <v>1.0268780694739625</v>
      </c>
      <c r="V494" s="35">
        <f t="shared" si="141"/>
        <v>0.88166927912164361</v>
      </c>
    </row>
    <row r="495" spans="3:22">
      <c r="C495" s="136"/>
      <c r="F495" s="35">
        <v>17</v>
      </c>
      <c r="G495" s="35">
        <v>8</v>
      </c>
      <c r="H495" s="136"/>
      <c r="K495" s="35">
        <v>92</v>
      </c>
      <c r="L495" s="35">
        <v>62</v>
      </c>
      <c r="M495" s="136"/>
      <c r="R495" s="136"/>
    </row>
    <row r="496" spans="3:22">
      <c r="C496" s="136"/>
      <c r="F496" s="35">
        <v>30</v>
      </c>
      <c r="G496" s="35">
        <v>19</v>
      </c>
      <c r="H496" s="136"/>
      <c r="K496" s="35">
        <v>172</v>
      </c>
      <c r="L496" s="35">
        <v>194</v>
      </c>
      <c r="M496" s="136"/>
      <c r="R496" s="136"/>
    </row>
    <row r="497" spans="3:22">
      <c r="C497" s="136"/>
      <c r="F497" s="35">
        <v>30</v>
      </c>
      <c r="G497" s="35">
        <v>22</v>
      </c>
      <c r="H497" s="136"/>
      <c r="K497" s="35">
        <v>134</v>
      </c>
      <c r="L497" s="35">
        <v>103</v>
      </c>
      <c r="M497" s="136"/>
      <c r="P497" s="85">
        <f t="shared" ref="P497" si="142">SUM(F497:F499)/SUM(K497:K499)</f>
        <v>0.17579908675799086</v>
      </c>
      <c r="Q497" s="85">
        <f t="shared" ref="Q497" si="143">SUM(G497:G499)/SUM(L497:L499)</f>
        <v>0.16585365853658537</v>
      </c>
      <c r="R497" s="136"/>
      <c r="U497" s="35">
        <f t="shared" ref="U497" si="144">P497/AVERAGE($N$476:$N$484)</f>
        <v>1.1147836275090048</v>
      </c>
      <c r="V497" s="35">
        <f t="shared" ref="V497" si="145">Q497/AVERAGE($N$476:$N$484)</f>
        <v>1.0517173126933228</v>
      </c>
    </row>
    <row r="498" spans="3:22">
      <c r="C498" s="136"/>
      <c r="F498" s="35">
        <v>6</v>
      </c>
      <c r="G498" s="35">
        <v>5</v>
      </c>
      <c r="H498" s="136"/>
      <c r="K498" s="35">
        <v>50</v>
      </c>
      <c r="L498" s="35">
        <v>39</v>
      </c>
      <c r="M498" s="136"/>
      <c r="R498" s="136"/>
    </row>
    <row r="499" spans="3:22">
      <c r="C499" s="136"/>
      <c r="F499" s="35">
        <v>41</v>
      </c>
      <c r="G499" s="35">
        <v>7</v>
      </c>
      <c r="H499" s="136"/>
      <c r="K499" s="35">
        <v>254</v>
      </c>
      <c r="L499" s="35">
        <v>63</v>
      </c>
      <c r="M499" s="136"/>
      <c r="R499" s="136"/>
    </row>
    <row r="500" spans="3:22">
      <c r="C500" s="136"/>
      <c r="F500" s="35">
        <v>22</v>
      </c>
      <c r="G500" s="35">
        <v>22</v>
      </c>
      <c r="H500" s="136"/>
      <c r="K500" s="35">
        <v>129</v>
      </c>
      <c r="L500" s="35">
        <v>104</v>
      </c>
      <c r="M500" s="136"/>
      <c r="P500" s="85">
        <f t="shared" ref="P500" si="146">SUM(F500:F502)/SUM(K500:K502)</f>
        <v>0.16615384615384615</v>
      </c>
      <c r="Q500" s="85">
        <f t="shared" ref="Q500" si="147">SUM(G500:G502)/SUM(L500:L502)</f>
        <v>0.13359528487229863</v>
      </c>
      <c r="R500" s="136"/>
      <c r="U500" s="35">
        <f t="shared" ref="U500" si="148">P500/AVERAGE($N$476:$N$484)</f>
        <v>1.053620873440279</v>
      </c>
      <c r="V500" s="35">
        <f t="shared" ref="V500" si="149">Q500/AVERAGE($N$476:$N$484)</f>
        <v>0.84715932849560383</v>
      </c>
    </row>
    <row r="501" spans="3:22">
      <c r="C501" s="136"/>
      <c r="F501" s="35">
        <v>19</v>
      </c>
      <c r="G501" s="35">
        <v>42</v>
      </c>
      <c r="H501" s="136"/>
      <c r="K501" s="35">
        <v>109</v>
      </c>
      <c r="L501" s="35">
        <v>343</v>
      </c>
      <c r="M501" s="136"/>
      <c r="R501" s="136"/>
    </row>
    <row r="502" spans="3:22">
      <c r="C502" s="136"/>
      <c r="F502" s="35">
        <v>13</v>
      </c>
      <c r="G502" s="35">
        <v>4</v>
      </c>
      <c r="H502" s="136"/>
      <c r="K502" s="35">
        <v>87</v>
      </c>
      <c r="L502" s="35">
        <v>62</v>
      </c>
      <c r="M502" s="136"/>
      <c r="R502" s="136"/>
    </row>
    <row r="503" spans="3:22">
      <c r="C503" s="136" t="s">
        <v>77</v>
      </c>
      <c r="D503" s="35">
        <v>3</v>
      </c>
      <c r="H503" s="136" t="s">
        <v>77</v>
      </c>
      <c r="I503" s="35">
        <v>25</v>
      </c>
      <c r="M503" s="136" t="s">
        <v>77</v>
      </c>
      <c r="N503" s="85">
        <f t="shared" ref="N503" si="150">SUM(D503:D505)/SUM(I503:I505)</f>
        <v>8.2191780821917804E-2</v>
      </c>
      <c r="R503" s="136" t="s">
        <v>77</v>
      </c>
      <c r="S503" s="35">
        <f t="shared" ref="S503" si="151">N503/AVERAGE($N$476:$N$484)</f>
        <v>0.52119754013408015</v>
      </c>
    </row>
    <row r="504" spans="3:22">
      <c r="C504" s="136"/>
      <c r="D504" s="35">
        <v>1</v>
      </c>
      <c r="H504" s="136"/>
      <c r="I504" s="35">
        <v>25</v>
      </c>
      <c r="M504" s="136"/>
      <c r="R504" s="136"/>
    </row>
    <row r="505" spans="3:22">
      <c r="C505" s="136"/>
      <c r="D505" s="35">
        <v>2</v>
      </c>
      <c r="H505" s="136"/>
      <c r="I505" s="35">
        <v>23</v>
      </c>
      <c r="M505" s="136"/>
      <c r="R505" s="136"/>
    </row>
    <row r="506" spans="3:22">
      <c r="C506" s="136"/>
      <c r="D506" s="35">
        <v>3</v>
      </c>
      <c r="H506" s="136"/>
      <c r="I506" s="35">
        <v>18</v>
      </c>
      <c r="M506" s="136"/>
      <c r="N506" s="85">
        <f t="shared" ref="N506" si="152">SUM(D506:D508)/SUM(I506:I508)</f>
        <v>8.6956521739130432E-2</v>
      </c>
      <c r="R506" s="136"/>
      <c r="S506" s="35">
        <f t="shared" ref="S506" si="153">N506/AVERAGE($N$476:$N$484)</f>
        <v>0.5514118902867805</v>
      </c>
    </row>
    <row r="507" spans="3:22">
      <c r="C507" s="136"/>
      <c r="D507" s="35">
        <v>2</v>
      </c>
      <c r="H507" s="136"/>
      <c r="I507" s="35">
        <v>26</v>
      </c>
      <c r="M507" s="136"/>
      <c r="R507" s="136"/>
    </row>
    <row r="508" spans="3:22">
      <c r="C508" s="136"/>
      <c r="D508" s="35">
        <v>1</v>
      </c>
      <c r="H508" s="136"/>
      <c r="I508" s="35">
        <v>25</v>
      </c>
      <c r="M508" s="136"/>
      <c r="R508" s="136"/>
    </row>
    <row r="509" spans="3:22">
      <c r="C509" s="136"/>
      <c r="D509" s="35">
        <v>0</v>
      </c>
      <c r="H509" s="136"/>
      <c r="I509" s="35">
        <v>27</v>
      </c>
      <c r="M509" s="136"/>
      <c r="N509" s="85">
        <f>SUM(D509:D511)/SUM(I509:I511)</f>
        <v>2.1505376344086023E-2</v>
      </c>
      <c r="R509" s="136"/>
      <c r="S509" s="35">
        <f t="shared" ref="S509" si="154">N509/AVERAGE($N$476:$N$484)</f>
        <v>0.1363706825440425</v>
      </c>
    </row>
    <row r="510" spans="3:22">
      <c r="C510" s="136"/>
      <c r="D510" s="35">
        <v>2</v>
      </c>
      <c r="H510" s="136"/>
      <c r="I510" s="35">
        <v>32</v>
      </c>
      <c r="M510" s="136"/>
      <c r="R510" s="136"/>
    </row>
    <row r="511" spans="3:22">
      <c r="C511" s="136"/>
      <c r="D511" s="35">
        <v>0</v>
      </c>
      <c r="H511" s="136"/>
      <c r="I511" s="35">
        <v>34</v>
      </c>
      <c r="M511" s="136"/>
      <c r="R511" s="136"/>
    </row>
    <row r="512" spans="3:22">
      <c r="C512" s="44"/>
      <c r="H512" s="44"/>
      <c r="M512" s="44"/>
    </row>
    <row r="513" spans="3:22" ht="43.5">
      <c r="C513" s="84" t="s">
        <v>119</v>
      </c>
      <c r="H513" s="84" t="s">
        <v>120</v>
      </c>
      <c r="M513" s="84" t="s">
        <v>121</v>
      </c>
      <c r="R513" s="84" t="s">
        <v>97</v>
      </c>
    </row>
    <row r="514" spans="3:22">
      <c r="C514" s="58" t="s">
        <v>21</v>
      </c>
      <c r="D514" s="44" t="s">
        <v>24</v>
      </c>
      <c r="E514" s="44" t="s">
        <v>25</v>
      </c>
      <c r="F514" s="44" t="s">
        <v>26</v>
      </c>
      <c r="G514" s="44" t="s">
        <v>27</v>
      </c>
      <c r="H514" s="58" t="s">
        <v>21</v>
      </c>
      <c r="I514" s="44" t="s">
        <v>24</v>
      </c>
      <c r="J514" s="44" t="s">
        <v>25</v>
      </c>
      <c r="K514" s="44" t="s">
        <v>26</v>
      </c>
      <c r="L514" s="44" t="s">
        <v>27</v>
      </c>
      <c r="M514" s="58" t="s">
        <v>21</v>
      </c>
      <c r="N514" s="44" t="s">
        <v>24</v>
      </c>
      <c r="O514" s="44" t="s">
        <v>25</v>
      </c>
      <c r="P514" s="44" t="s">
        <v>26</v>
      </c>
      <c r="Q514" s="44" t="s">
        <v>27</v>
      </c>
      <c r="R514" s="58" t="s">
        <v>21</v>
      </c>
      <c r="S514" s="44" t="s">
        <v>24</v>
      </c>
      <c r="T514" s="44" t="s">
        <v>25</v>
      </c>
      <c r="U514" s="44" t="s">
        <v>26</v>
      </c>
      <c r="V514" s="44" t="s">
        <v>27</v>
      </c>
    </row>
    <row r="515" spans="3:22">
      <c r="C515" s="136" t="s">
        <v>11</v>
      </c>
      <c r="D515" s="35">
        <v>13</v>
      </c>
      <c r="E515" s="35">
        <v>27</v>
      </c>
      <c r="F515" s="35">
        <v>19</v>
      </c>
      <c r="G515" s="35">
        <v>34</v>
      </c>
      <c r="H515" s="136" t="s">
        <v>11</v>
      </c>
      <c r="I515" s="35">
        <v>101</v>
      </c>
      <c r="J515" s="35">
        <v>149</v>
      </c>
      <c r="K515" s="35">
        <v>115</v>
      </c>
      <c r="L515" s="35">
        <v>201</v>
      </c>
      <c r="M515" s="136" t="s">
        <v>11</v>
      </c>
      <c r="N515" s="85">
        <f>SUM(D515:D517)/SUM(I515:I517)</f>
        <v>0.14166666666666666</v>
      </c>
      <c r="O515" s="85">
        <f t="shared" ref="O515" si="155">SUM(E515:E517)/SUM(J515:J517)</f>
        <v>0.1855421686746988</v>
      </c>
      <c r="P515" s="85">
        <f t="shared" ref="P515" si="156">SUM(F515:F517)/SUM(K515:K517)</f>
        <v>0.16611295681063123</v>
      </c>
      <c r="Q515" s="85">
        <f t="shared" ref="Q515" si="157">SUM(G515:G517)/SUM(L515:L517)</f>
        <v>0.14155251141552511</v>
      </c>
      <c r="R515" s="136" t="s">
        <v>11</v>
      </c>
      <c r="S515" s="35">
        <f>N515/AVERAGE($N$515:$N$523)</f>
        <v>0.83511055212263707</v>
      </c>
      <c r="T515" s="35">
        <f t="shared" ref="T515:V515" si="158">O515/AVERAGE($N$515:$N$523)</f>
        <v>1.0937521618161823</v>
      </c>
      <c r="U515" s="35">
        <f t="shared" si="158"/>
        <v>0.97921893936600013</v>
      </c>
      <c r="V515" s="35">
        <f t="shared" si="158"/>
        <v>0.83443761855928278</v>
      </c>
    </row>
    <row r="516" spans="3:22">
      <c r="C516" s="136"/>
      <c r="D516" s="35">
        <v>10</v>
      </c>
      <c r="E516" s="35">
        <v>28</v>
      </c>
      <c r="F516" s="35">
        <v>8</v>
      </c>
      <c r="G516" s="35">
        <v>16</v>
      </c>
      <c r="H516" s="136"/>
      <c r="I516" s="35">
        <v>80</v>
      </c>
      <c r="J516" s="35">
        <v>176</v>
      </c>
      <c r="K516" s="35">
        <v>65</v>
      </c>
      <c r="L516" s="35">
        <v>122</v>
      </c>
      <c r="M516" s="136"/>
      <c r="R516" s="136"/>
    </row>
    <row r="517" spans="3:22">
      <c r="C517" s="136"/>
      <c r="D517" s="35">
        <v>11</v>
      </c>
      <c r="E517" s="35">
        <v>22</v>
      </c>
      <c r="F517" s="35">
        <v>23</v>
      </c>
      <c r="G517" s="35">
        <v>12</v>
      </c>
      <c r="H517" s="136"/>
      <c r="I517" s="35">
        <v>59</v>
      </c>
      <c r="J517" s="35">
        <v>90</v>
      </c>
      <c r="K517" s="35">
        <v>121</v>
      </c>
      <c r="L517" s="35">
        <v>115</v>
      </c>
      <c r="M517" s="136"/>
      <c r="R517" s="136"/>
    </row>
    <row r="518" spans="3:22">
      <c r="C518" s="136"/>
      <c r="D518" s="35">
        <v>14</v>
      </c>
      <c r="E518" s="35">
        <v>18</v>
      </c>
      <c r="F518" s="35">
        <v>24</v>
      </c>
      <c r="G518" s="35">
        <v>18</v>
      </c>
      <c r="H518" s="136"/>
      <c r="I518" s="35">
        <v>83</v>
      </c>
      <c r="J518" s="35">
        <v>129</v>
      </c>
      <c r="K518" s="35">
        <v>120</v>
      </c>
      <c r="L518" s="35">
        <v>125</v>
      </c>
      <c r="M518" s="136"/>
      <c r="N518" s="85">
        <f>SUM(D518:D520)/SUM(I518:I520)</f>
        <v>0.15636363636363637</v>
      </c>
      <c r="O518" s="85">
        <f t="shared" ref="O518" si="159">SUM(E518:E520)/SUM(J518:J520)</f>
        <v>0.17272727272727273</v>
      </c>
      <c r="P518" s="85">
        <f t="shared" ref="P518" si="160">SUM(F518:F520)/SUM(K518:K520)</f>
        <v>0.18672199170124482</v>
      </c>
      <c r="Q518" s="85">
        <f t="shared" ref="Q518" si="161">SUM(G518:G520)/SUM(L518:L520)</f>
        <v>0.15816326530612246</v>
      </c>
      <c r="R518" s="136"/>
      <c r="S518" s="35">
        <f>N518/AVERAGE($N$515:$N$523)</f>
        <v>0.92174768961557374</v>
      </c>
      <c r="T518" s="35">
        <f t="shared" ref="T518" si="162">O518/AVERAGE($N$515:$N$523)</f>
        <v>1.0182096571334827</v>
      </c>
      <c r="U518" s="35">
        <f t="shared" ref="U518" si="163">P518/AVERAGE($N$515:$N$523)</f>
        <v>1.1007070982334002</v>
      </c>
      <c r="V518" s="35">
        <f t="shared" ref="V518" si="164">Q518/AVERAGE($N$515:$N$523)</f>
        <v>0.9323563186963415</v>
      </c>
    </row>
    <row r="519" spans="3:22">
      <c r="C519" s="136"/>
      <c r="D519" s="35">
        <v>13</v>
      </c>
      <c r="E519" s="35">
        <v>20</v>
      </c>
      <c r="F519" s="35">
        <v>26</v>
      </c>
      <c r="G519" s="35">
        <v>16</v>
      </c>
      <c r="H519" s="136"/>
      <c r="I519" s="35">
        <v>82</v>
      </c>
      <c r="J519" s="35">
        <v>117</v>
      </c>
      <c r="K519" s="35">
        <v>148</v>
      </c>
      <c r="L519" s="35">
        <v>109</v>
      </c>
      <c r="M519" s="136"/>
      <c r="R519" s="136"/>
    </row>
    <row r="520" spans="3:22">
      <c r="C520" s="136"/>
      <c r="D520" s="35">
        <v>16</v>
      </c>
      <c r="E520" s="35">
        <v>19</v>
      </c>
      <c r="F520" s="35">
        <v>40</v>
      </c>
      <c r="G520" s="35">
        <v>28</v>
      </c>
      <c r="H520" s="136"/>
      <c r="I520" s="35">
        <v>110</v>
      </c>
      <c r="J520" s="35">
        <v>84</v>
      </c>
      <c r="K520" s="35">
        <v>214</v>
      </c>
      <c r="L520" s="35">
        <v>158</v>
      </c>
      <c r="M520" s="136"/>
      <c r="R520" s="136"/>
    </row>
    <row r="521" spans="3:22">
      <c r="C521" s="136"/>
      <c r="D521" s="35">
        <v>29</v>
      </c>
      <c r="E521" s="35">
        <v>11</v>
      </c>
      <c r="F521" s="35">
        <v>27</v>
      </c>
      <c r="G521" s="35">
        <v>14</v>
      </c>
      <c r="H521" s="136"/>
      <c r="I521" s="35">
        <v>124</v>
      </c>
      <c r="J521" s="35">
        <v>81</v>
      </c>
      <c r="K521" s="35">
        <v>229</v>
      </c>
      <c r="L521" s="35">
        <v>126</v>
      </c>
      <c r="M521" s="136"/>
      <c r="N521" s="85">
        <f>SUM(D521:D523)/SUM(I521:I523)</f>
        <v>0.21088435374149661</v>
      </c>
      <c r="O521" s="85">
        <f t="shared" ref="O521" si="165">SUM(E521:E523)/SUM(J521:J523)</f>
        <v>0.16015625</v>
      </c>
      <c r="P521" s="85">
        <f t="shared" ref="P521" si="166">SUM(F521:F523)/SUM(K521:K523)</f>
        <v>0.12755102040816327</v>
      </c>
      <c r="Q521" s="85">
        <f t="shared" ref="Q521" si="167">SUM(G521:G523)/SUM(L521:L523)</f>
        <v>0.14878048780487804</v>
      </c>
      <c r="R521" s="136"/>
      <c r="S521" s="35">
        <f>N521/AVERAGE($N$515:$N$523)</f>
        <v>1.2431417582617887</v>
      </c>
      <c r="T521" s="35">
        <f t="shared" ref="T521" si="168">O521/AVERAGE($N$515:$N$523)</f>
        <v>0.94410476021217238</v>
      </c>
      <c r="U521" s="35">
        <f t="shared" ref="U521" si="169">P521/AVERAGE($N$515:$N$523)</f>
        <v>0.75190025701317864</v>
      </c>
      <c r="V521" s="35">
        <f t="shared" ref="V521" si="170">Q521/AVERAGE($N$515:$N$523)</f>
        <v>0.87704580222922568</v>
      </c>
    </row>
    <row r="522" spans="3:22">
      <c r="C522" s="136"/>
      <c r="D522" s="35">
        <v>15</v>
      </c>
      <c r="E522" s="35">
        <v>11</v>
      </c>
      <c r="F522" s="35">
        <v>14</v>
      </c>
      <c r="G522" s="35">
        <v>19</v>
      </c>
      <c r="H522" s="136"/>
      <c r="I522" s="35">
        <v>74</v>
      </c>
      <c r="J522" s="35">
        <v>79</v>
      </c>
      <c r="K522" s="35">
        <v>95</v>
      </c>
      <c r="L522" s="35">
        <v>104</v>
      </c>
      <c r="M522" s="136"/>
      <c r="R522" s="136"/>
    </row>
    <row r="523" spans="3:22">
      <c r="C523" s="136"/>
      <c r="D523" s="35">
        <v>18</v>
      </c>
      <c r="E523" s="35">
        <v>19</v>
      </c>
      <c r="F523" s="35">
        <v>9</v>
      </c>
      <c r="G523" s="35">
        <v>28</v>
      </c>
      <c r="H523" s="136"/>
      <c r="I523" s="35">
        <v>96</v>
      </c>
      <c r="J523" s="35">
        <v>96</v>
      </c>
      <c r="K523" s="35">
        <v>68</v>
      </c>
      <c r="L523" s="35">
        <v>180</v>
      </c>
      <c r="M523" s="136"/>
      <c r="R523" s="136"/>
    </row>
    <row r="524" spans="3:22">
      <c r="C524" s="136" t="s">
        <v>14</v>
      </c>
      <c r="E524" s="35">
        <v>9</v>
      </c>
      <c r="F524" s="35">
        <v>16</v>
      </c>
      <c r="G524" s="35">
        <v>8</v>
      </c>
      <c r="H524" s="136" t="s">
        <v>14</v>
      </c>
      <c r="J524" s="35">
        <v>83</v>
      </c>
      <c r="K524" s="35">
        <v>116</v>
      </c>
      <c r="L524" s="35">
        <v>58</v>
      </c>
      <c r="M524" s="136" t="s">
        <v>14</v>
      </c>
      <c r="O524" s="85">
        <f t="shared" ref="O524" si="171">SUM(E524:E526)/SUM(J524:J526)</f>
        <v>0.1276595744680851</v>
      </c>
      <c r="P524" s="85">
        <f t="shared" ref="P524" si="172">SUM(F524:F526)/SUM(K524:K526)</f>
        <v>0.15693430656934307</v>
      </c>
      <c r="Q524" s="85">
        <f t="shared" ref="Q524" si="173">SUM(G524:G526)/SUM(L524:L526)</f>
        <v>0.13600000000000001</v>
      </c>
      <c r="R524" s="136" t="s">
        <v>14</v>
      </c>
      <c r="T524" s="35">
        <f t="shared" ref="T524" si="174">O524/AVERAGE($N$515:$N$523)</f>
        <v>0.75254017212553015</v>
      </c>
      <c r="U524" s="35">
        <f t="shared" ref="U524" si="175">P524/AVERAGE($N$515:$N$523)</f>
        <v>0.92511173227840426</v>
      </c>
      <c r="V524" s="35">
        <f t="shared" ref="V524" si="176">Q524/AVERAGE($N$515:$N$523)</f>
        <v>0.80170613003773161</v>
      </c>
    </row>
    <row r="525" spans="3:22">
      <c r="C525" s="136"/>
      <c r="E525" s="35">
        <v>15</v>
      </c>
      <c r="F525" s="35">
        <v>18</v>
      </c>
      <c r="G525" s="35">
        <v>12</v>
      </c>
      <c r="H525" s="136"/>
      <c r="J525" s="35">
        <v>105</v>
      </c>
      <c r="K525" s="35">
        <v>93</v>
      </c>
      <c r="L525" s="35">
        <v>98</v>
      </c>
      <c r="M525" s="136"/>
      <c r="R525" s="136"/>
    </row>
    <row r="526" spans="3:22">
      <c r="C526" s="136"/>
      <c r="E526" s="35">
        <v>12</v>
      </c>
      <c r="F526" s="35">
        <v>9</v>
      </c>
      <c r="G526" s="35">
        <v>14</v>
      </c>
      <c r="H526" s="136"/>
      <c r="J526" s="35">
        <v>94</v>
      </c>
      <c r="K526" s="35">
        <v>65</v>
      </c>
      <c r="L526" s="35">
        <v>94</v>
      </c>
      <c r="M526" s="136"/>
      <c r="R526" s="136"/>
    </row>
    <row r="527" spans="3:22">
      <c r="C527" s="136"/>
      <c r="E527" s="35">
        <v>11</v>
      </c>
      <c r="F527" s="35">
        <v>16</v>
      </c>
      <c r="G527" s="35">
        <v>19</v>
      </c>
      <c r="H527" s="136"/>
      <c r="J527" s="35">
        <v>82</v>
      </c>
      <c r="K527" s="35">
        <v>103</v>
      </c>
      <c r="L527" s="35">
        <v>116</v>
      </c>
      <c r="M527" s="136"/>
      <c r="O527" s="85">
        <f t="shared" ref="O527" si="177">SUM(E527:E529)/SUM(J527:J529)</f>
        <v>0.11598746081504702</v>
      </c>
      <c r="P527" s="85">
        <f t="shared" ref="P527" si="178">SUM(F527:F529)/SUM(K527:K529)</f>
        <v>0.15384615384615385</v>
      </c>
      <c r="Q527" s="85">
        <f t="shared" ref="Q527" si="179">SUM(G527:G529)/SUM(L527:L529)</f>
        <v>0.15901060070671377</v>
      </c>
      <c r="R527" s="136"/>
      <c r="T527" s="35">
        <f t="shared" ref="T527" si="180">O527/AVERAGE($N$515:$N$523)</f>
        <v>0.68373425252157627</v>
      </c>
      <c r="U527" s="35">
        <f t="shared" ref="U527" si="181">P527/AVERAGE($N$515:$N$523)</f>
        <v>0.90690738692051087</v>
      </c>
      <c r="V527" s="35">
        <f t="shared" ref="V527" si="182">Q527/AVERAGE($N$515:$N$523)</f>
        <v>0.93735127446731237</v>
      </c>
    </row>
    <row r="528" spans="3:22">
      <c r="C528" s="136"/>
      <c r="E528" s="35">
        <v>14</v>
      </c>
      <c r="F528" s="35">
        <v>8</v>
      </c>
      <c r="G528" s="35">
        <v>14</v>
      </c>
      <c r="H528" s="136"/>
      <c r="J528" s="35">
        <v>161</v>
      </c>
      <c r="K528" s="35">
        <v>50</v>
      </c>
      <c r="L528" s="35">
        <v>73</v>
      </c>
      <c r="M528" s="136"/>
      <c r="R528" s="136"/>
    </row>
    <row r="529" spans="3:22">
      <c r="C529" s="136"/>
      <c r="E529" s="35">
        <v>12</v>
      </c>
      <c r="F529" s="35">
        <v>10</v>
      </c>
      <c r="G529" s="35">
        <v>12</v>
      </c>
      <c r="H529" s="136"/>
      <c r="J529" s="35">
        <v>76</v>
      </c>
      <c r="K529" s="35">
        <v>68</v>
      </c>
      <c r="L529" s="35">
        <v>94</v>
      </c>
      <c r="M529" s="136"/>
      <c r="R529" s="136"/>
    </row>
    <row r="530" spans="3:22">
      <c r="C530" s="136"/>
      <c r="E530" s="35">
        <v>14</v>
      </c>
      <c r="F530" s="35">
        <v>18</v>
      </c>
      <c r="G530" s="35">
        <v>21</v>
      </c>
      <c r="H530" s="136"/>
      <c r="J530" s="35">
        <v>104</v>
      </c>
      <c r="K530" s="35">
        <v>118</v>
      </c>
      <c r="L530" s="35">
        <v>115</v>
      </c>
      <c r="M530" s="136"/>
      <c r="O530" s="85">
        <f t="shared" ref="O530" si="183">SUM(E530:E532)/SUM(J530:J532)</f>
        <v>0.14147909967845659</v>
      </c>
      <c r="P530" s="85">
        <f t="shared" ref="P530" si="184">SUM(F530:F532)/SUM(K530:K532)</f>
        <v>0.16666666666666666</v>
      </c>
      <c r="Q530" s="85">
        <f t="shared" ref="Q530" si="185">SUM(G530:G532)/SUM(L530:L532)</f>
        <v>0.15328467153284672</v>
      </c>
      <c r="R530" s="136"/>
      <c r="T530" s="35">
        <f t="shared" ref="T530" si="186">O530/AVERAGE($N$515:$N$523)</f>
        <v>0.83400486385616113</v>
      </c>
      <c r="U530" s="35">
        <f t="shared" ref="U530" si="187">P530/AVERAGE($N$515:$N$523)</f>
        <v>0.98248300249721998</v>
      </c>
      <c r="V530" s="35">
        <f t="shared" ref="V530" si="188">Q530/AVERAGE($N$515:$N$523)</f>
        <v>0.90359750594634847</v>
      </c>
    </row>
    <row r="531" spans="3:22">
      <c r="C531" s="136"/>
      <c r="E531" s="35">
        <v>13</v>
      </c>
      <c r="F531" s="35">
        <v>9</v>
      </c>
      <c r="G531" s="35">
        <v>13</v>
      </c>
      <c r="H531" s="136"/>
      <c r="J531" s="35">
        <v>115</v>
      </c>
      <c r="K531" s="35">
        <v>55</v>
      </c>
      <c r="L531" s="35">
        <v>76</v>
      </c>
      <c r="M531" s="136"/>
      <c r="R531" s="136"/>
    </row>
    <row r="532" spans="3:22">
      <c r="C532" s="136"/>
      <c r="E532" s="35">
        <v>17</v>
      </c>
      <c r="F532" s="35">
        <v>32</v>
      </c>
      <c r="G532" s="35">
        <v>8</v>
      </c>
      <c r="H532" s="136"/>
      <c r="J532" s="35">
        <v>92</v>
      </c>
      <c r="K532" s="35">
        <v>181</v>
      </c>
      <c r="L532" s="35">
        <v>83</v>
      </c>
      <c r="M532" s="136"/>
      <c r="R532" s="136"/>
    </row>
    <row r="533" spans="3:22">
      <c r="C533" s="136" t="s">
        <v>82</v>
      </c>
      <c r="F533" s="35">
        <v>27</v>
      </c>
      <c r="G533" s="35">
        <v>21</v>
      </c>
      <c r="H533" s="136" t="s">
        <v>82</v>
      </c>
      <c r="K533" s="35">
        <v>155</v>
      </c>
      <c r="L533" s="35">
        <v>100</v>
      </c>
      <c r="M533" s="136" t="s">
        <v>82</v>
      </c>
      <c r="P533" s="85">
        <f t="shared" ref="P533" si="189">SUM(F533:F535)/SUM(K533:K535)</f>
        <v>0.15209125475285171</v>
      </c>
      <c r="Q533" s="85">
        <f t="shared" ref="Q533" si="190">SUM(G533:G535)/SUM(L533:L535)</f>
        <v>0.21604938271604937</v>
      </c>
      <c r="R533" s="136" t="s">
        <v>82</v>
      </c>
      <c r="U533" s="35">
        <f t="shared" ref="U533:V533" si="191">P533/AVERAGE($N$515:$N$523)</f>
        <v>0.89656243573890804</v>
      </c>
      <c r="V533" s="35">
        <f t="shared" si="191"/>
        <v>1.2735890773112111</v>
      </c>
    </row>
    <row r="534" spans="3:22">
      <c r="C534" s="136"/>
      <c r="F534" s="35">
        <v>5</v>
      </c>
      <c r="G534" s="35">
        <v>19</v>
      </c>
      <c r="H534" s="136"/>
      <c r="K534" s="35">
        <v>38</v>
      </c>
      <c r="L534" s="35">
        <v>89</v>
      </c>
      <c r="M534" s="136"/>
      <c r="R534" s="136"/>
    </row>
    <row r="535" spans="3:22">
      <c r="C535" s="136"/>
      <c r="F535" s="35">
        <v>8</v>
      </c>
      <c r="G535" s="35">
        <v>30</v>
      </c>
      <c r="H535" s="136"/>
      <c r="K535" s="35">
        <v>70</v>
      </c>
      <c r="L535" s="35">
        <v>135</v>
      </c>
      <c r="M535" s="136"/>
      <c r="R535" s="136"/>
    </row>
    <row r="536" spans="3:22">
      <c r="C536" s="136"/>
      <c r="F536" s="35">
        <v>26</v>
      </c>
      <c r="G536" s="35">
        <v>31</v>
      </c>
      <c r="H536" s="136"/>
      <c r="K536" s="35">
        <v>121</v>
      </c>
      <c r="L536" s="35">
        <v>126</v>
      </c>
      <c r="M536" s="136"/>
      <c r="P536" s="85">
        <f t="shared" ref="P536" si="192">SUM(F536:F538)/SUM(K536:K538)</f>
        <v>0.17622950819672131</v>
      </c>
      <c r="Q536" s="85">
        <f t="shared" ref="Q536" si="193">SUM(G536:G538)/SUM(L536:L538)</f>
        <v>0.20110192837465565</v>
      </c>
      <c r="R536" s="136"/>
      <c r="U536" s="35">
        <f t="shared" ref="U536" si="194">P536/AVERAGE($N$515:$N$523)</f>
        <v>1.0388549780503393</v>
      </c>
      <c r="V536" s="35">
        <f t="shared" ref="V536" si="195">Q536/AVERAGE($N$515:$N$523)</f>
        <v>1.1854753583850755</v>
      </c>
    </row>
    <row r="537" spans="3:22">
      <c r="C537" s="136"/>
      <c r="F537" s="35">
        <v>7</v>
      </c>
      <c r="G537" s="35">
        <v>13</v>
      </c>
      <c r="H537" s="136"/>
      <c r="K537" s="35">
        <v>59</v>
      </c>
      <c r="L537" s="35">
        <v>91</v>
      </c>
      <c r="M537" s="136"/>
      <c r="R537" s="136"/>
    </row>
    <row r="538" spans="3:22">
      <c r="C538" s="136"/>
      <c r="F538" s="35">
        <v>10</v>
      </c>
      <c r="G538" s="35">
        <v>29</v>
      </c>
      <c r="H538" s="136"/>
      <c r="K538" s="35">
        <v>64</v>
      </c>
      <c r="L538" s="35">
        <v>146</v>
      </c>
      <c r="M538" s="136"/>
      <c r="R538" s="136"/>
    </row>
    <row r="539" spans="3:22">
      <c r="C539" s="136"/>
      <c r="F539" s="35">
        <v>10</v>
      </c>
      <c r="G539" s="35">
        <v>12</v>
      </c>
      <c r="H539" s="136"/>
      <c r="K539" s="35">
        <v>53</v>
      </c>
      <c r="L539" s="35">
        <v>86</v>
      </c>
      <c r="M539" s="136"/>
      <c r="P539" s="85">
        <f t="shared" ref="P539" si="196">SUM(F539:F541)/SUM(K539:K541)</f>
        <v>0.19313304721030042</v>
      </c>
      <c r="Q539" s="85">
        <f t="shared" ref="Q539" si="197">SUM(G539:G541)/SUM(L539:L541)</f>
        <v>0.16906474820143885</v>
      </c>
      <c r="R539" s="136"/>
      <c r="U539" s="35">
        <f t="shared" ref="U539" si="198">P539/AVERAGE($N$515:$N$523)</f>
        <v>1.1384996166276797</v>
      </c>
      <c r="V539" s="35">
        <f t="shared" ref="V539" si="199">Q539/AVERAGE($N$515:$N$523)</f>
        <v>0.99661944857631679</v>
      </c>
    </row>
    <row r="540" spans="3:22">
      <c r="C540" s="136"/>
      <c r="F540" s="35">
        <v>16</v>
      </c>
      <c r="G540" s="35">
        <v>12</v>
      </c>
      <c r="H540" s="136"/>
      <c r="K540" s="35">
        <v>77</v>
      </c>
      <c r="L540" s="35">
        <v>76</v>
      </c>
      <c r="M540" s="136"/>
      <c r="R540" s="136"/>
    </row>
    <row r="541" spans="3:22">
      <c r="C541" s="136"/>
      <c r="F541" s="35">
        <v>19</v>
      </c>
      <c r="G541" s="35">
        <v>23</v>
      </c>
      <c r="H541" s="136"/>
      <c r="K541" s="35">
        <v>103</v>
      </c>
      <c r="L541" s="35">
        <v>116</v>
      </c>
      <c r="M541" s="136"/>
      <c r="R541" s="136"/>
    </row>
    <row r="542" spans="3:22">
      <c r="C542" s="136" t="s">
        <v>77</v>
      </c>
      <c r="D542" s="35">
        <v>3</v>
      </c>
      <c r="H542" s="136" t="s">
        <v>77</v>
      </c>
      <c r="I542" s="35">
        <v>45</v>
      </c>
      <c r="M542" s="136" t="s">
        <v>77</v>
      </c>
      <c r="N542" s="85">
        <f t="shared" ref="N542" si="200">SUM(D542:D544)/SUM(I542:I544)</f>
        <v>0.1095890410958904</v>
      </c>
      <c r="R542" s="136" t="s">
        <v>77</v>
      </c>
      <c r="S542" s="35">
        <f t="shared" ref="S542" si="201">N542/AVERAGE($N$515:$N$523)</f>
        <v>0.64601622082008991</v>
      </c>
    </row>
    <row r="543" spans="3:22">
      <c r="C543" s="136"/>
      <c r="D543" s="35">
        <v>5</v>
      </c>
      <c r="H543" s="136"/>
      <c r="I543" s="35">
        <v>41</v>
      </c>
      <c r="M543" s="136"/>
      <c r="R543" s="136"/>
    </row>
    <row r="544" spans="3:22">
      <c r="C544" s="136"/>
      <c r="D544" s="35">
        <v>8</v>
      </c>
      <c r="H544" s="136"/>
      <c r="I544" s="35">
        <v>60</v>
      </c>
      <c r="M544" s="136"/>
      <c r="R544" s="136"/>
    </row>
    <row r="545" spans="3:46">
      <c r="C545" s="136"/>
      <c r="D545" s="35">
        <v>11</v>
      </c>
      <c r="H545" s="136"/>
      <c r="I545" s="35">
        <v>58</v>
      </c>
      <c r="M545" s="136"/>
      <c r="N545" s="85">
        <f t="shared" ref="N545" si="202">SUM(D545:D547)/SUM(I545:I547)</f>
        <v>0.20289855072463769</v>
      </c>
      <c r="R545" s="136"/>
      <c r="S545" s="35">
        <f t="shared" ref="S545" si="203">N545/AVERAGE($N$515:$N$523)</f>
        <v>1.1960662639096593</v>
      </c>
    </row>
    <row r="546" spans="3:46">
      <c r="C546" s="136"/>
      <c r="D546" s="35">
        <v>11</v>
      </c>
      <c r="H546" s="136"/>
      <c r="I546" s="35">
        <v>66</v>
      </c>
      <c r="M546" s="136"/>
      <c r="R546" s="136"/>
    </row>
    <row r="547" spans="3:46">
      <c r="C547" s="136"/>
      <c r="D547" s="35">
        <v>20</v>
      </c>
      <c r="H547" s="136"/>
      <c r="I547" s="35">
        <v>83</v>
      </c>
      <c r="M547" s="136"/>
      <c r="R547" s="136"/>
    </row>
    <row r="548" spans="3:46">
      <c r="C548" s="136"/>
      <c r="D548" s="35">
        <v>5</v>
      </c>
      <c r="H548" s="136"/>
      <c r="I548" s="35">
        <v>32</v>
      </c>
      <c r="M548" s="136"/>
      <c r="N548" s="85">
        <f t="shared" ref="N548" si="204">SUM(D548:D550)/SUM(I548:I550)</f>
        <v>0.184</v>
      </c>
      <c r="R548" s="136"/>
      <c r="S548" s="35">
        <f t="shared" ref="S548" si="205">N548/AVERAGE($N$515:$N$523)</f>
        <v>1.0846612347569309</v>
      </c>
    </row>
    <row r="549" spans="3:46">
      <c r="C549" s="136"/>
      <c r="D549" s="35">
        <v>6</v>
      </c>
      <c r="H549" s="136"/>
      <c r="I549" s="35">
        <v>45</v>
      </c>
      <c r="M549" s="136"/>
      <c r="R549" s="136"/>
    </row>
    <row r="550" spans="3:46">
      <c r="C550" s="136"/>
      <c r="D550" s="35">
        <v>12</v>
      </c>
      <c r="H550" s="136"/>
      <c r="I550" s="35">
        <v>48</v>
      </c>
      <c r="M550" s="136"/>
      <c r="R550" s="136"/>
    </row>
    <row r="552" spans="3:46" ht="29.5" thickBot="1">
      <c r="C552" s="84" t="s">
        <v>122</v>
      </c>
    </row>
    <row r="553" spans="3:46">
      <c r="C553" s="101" t="s">
        <v>22</v>
      </c>
      <c r="D553" s="104" t="s">
        <v>171</v>
      </c>
      <c r="E553" s="73" t="s">
        <v>78</v>
      </c>
      <c r="F553" s="73" t="s">
        <v>79</v>
      </c>
      <c r="G553" s="73" t="s">
        <v>80</v>
      </c>
      <c r="H553" s="73" t="s">
        <v>81</v>
      </c>
      <c r="I553" s="105" t="s">
        <v>77</v>
      </c>
    </row>
    <row r="554" spans="3:46">
      <c r="C554" s="138" t="s">
        <v>11</v>
      </c>
      <c r="D554" s="141" t="s">
        <v>19</v>
      </c>
      <c r="E554" s="86">
        <f>S437</f>
        <v>0.92337494619027116</v>
      </c>
      <c r="F554" s="86">
        <f>T437</f>
        <v>0.74649920234990252</v>
      </c>
      <c r="G554" s="86">
        <f>U437</f>
        <v>1.2785191562634524</v>
      </c>
      <c r="H554" s="86">
        <f>V437</f>
        <v>1.5472391102892684</v>
      </c>
      <c r="I554" s="78"/>
    </row>
    <row r="555" spans="3:46">
      <c r="C555" s="138"/>
      <c r="D555" s="141"/>
      <c r="E555" s="86">
        <f>S440</f>
        <v>0.95178648299612578</v>
      </c>
      <c r="F555" s="86">
        <f>T440</f>
        <v>1.3666677704559753</v>
      </c>
      <c r="G555" s="86">
        <f>U440</f>
        <v>1.4556734445823101</v>
      </c>
      <c r="H555" s="86">
        <f>V440</f>
        <v>1.7737839001291433</v>
      </c>
      <c r="I555" s="78"/>
    </row>
    <row r="556" spans="3:46">
      <c r="C556" s="138"/>
      <c r="D556" s="141"/>
      <c r="E556" s="86">
        <f>S443</f>
        <v>1.1248385708136031</v>
      </c>
      <c r="F556" s="86">
        <f>T443</f>
        <v>1.2535724410192874</v>
      </c>
      <c r="G556" s="86">
        <f>U443</f>
        <v>1.759226200798526</v>
      </c>
      <c r="H556" s="86">
        <f>V443</f>
        <v>0.78229025999681556</v>
      </c>
      <c r="I556" s="78"/>
    </row>
    <row r="557" spans="3:46">
      <c r="C557" s="138"/>
      <c r="D557" s="141" t="s">
        <v>20</v>
      </c>
      <c r="E557" s="86">
        <f>S476</f>
        <v>0.81646824956626285</v>
      </c>
      <c r="F557" s="86">
        <f>T476</f>
        <v>0.96656264371285527</v>
      </c>
      <c r="G557" s="86">
        <f>U485</f>
        <v>1.1281954933168177</v>
      </c>
      <c r="H557" s="86">
        <f>V476</f>
        <v>1.0036489801622694</v>
      </c>
      <c r="I557" s="78"/>
    </row>
    <row r="558" spans="3:46">
      <c r="C558" s="138"/>
      <c r="D558" s="141"/>
      <c r="E558" s="86">
        <f>S479</f>
        <v>0.94443951421459205</v>
      </c>
      <c r="F558" s="86">
        <f>T479</f>
        <v>0.98370467350519875</v>
      </c>
      <c r="G558" s="86">
        <f>U479</f>
        <v>1.1922216210968946</v>
      </c>
      <c r="H558" s="86">
        <f>V482</f>
        <v>1.0966048494801011</v>
      </c>
      <c r="I558" s="78"/>
    </row>
    <row r="559" spans="3:46">
      <c r="C559" s="138"/>
      <c r="D559" s="141"/>
      <c r="E559" s="86">
        <f>S482</f>
        <v>1.2390922362191448</v>
      </c>
      <c r="F559" s="86">
        <f>T482</f>
        <v>1.1962406301184825</v>
      </c>
      <c r="G559" s="86">
        <f>U482</f>
        <v>1.1297605683174554</v>
      </c>
      <c r="H559" s="86">
        <f>V482</f>
        <v>1.0966048494801011</v>
      </c>
      <c r="I559" s="78"/>
    </row>
    <row r="560" spans="3:46">
      <c r="C560" s="138"/>
      <c r="D560" s="141" t="s">
        <v>21</v>
      </c>
      <c r="E560" s="86">
        <f>S515</f>
        <v>0.83511055212263707</v>
      </c>
      <c r="F560" s="86">
        <f>T515</f>
        <v>1.0937521618161823</v>
      </c>
      <c r="G560" s="86">
        <f>U515</f>
        <v>0.97921893936600013</v>
      </c>
      <c r="H560" s="86">
        <f>V515</f>
        <v>0.83443761855928278</v>
      </c>
      <c r="I560" s="78"/>
      <c r="N560" s="83"/>
      <c r="O560" s="83"/>
      <c r="P560" s="83"/>
      <c r="Q560" s="83"/>
      <c r="R560" s="83"/>
      <c r="S560" s="83"/>
      <c r="T560" s="83"/>
      <c r="U560" s="83"/>
      <c r="V560" s="83"/>
      <c r="W560" s="83"/>
      <c r="X560" s="83"/>
      <c r="Y560" s="83"/>
      <c r="Z560" s="83"/>
      <c r="AA560" s="83"/>
      <c r="AB560" s="83"/>
      <c r="AC560" s="83"/>
      <c r="AD560" s="83"/>
      <c r="AE560" s="83"/>
      <c r="AF560" s="83"/>
      <c r="AG560" s="83"/>
      <c r="AH560" s="83"/>
      <c r="AI560" s="83"/>
      <c r="AJ560" s="83"/>
      <c r="AK560" s="83"/>
      <c r="AL560" s="83"/>
      <c r="AM560" s="83"/>
      <c r="AN560" s="83"/>
      <c r="AO560" s="83"/>
      <c r="AP560" s="83"/>
      <c r="AQ560" s="83"/>
      <c r="AR560" s="83"/>
      <c r="AS560" s="83"/>
      <c r="AT560" s="83"/>
    </row>
    <row r="561" spans="3:46">
      <c r="C561" s="138"/>
      <c r="D561" s="141"/>
      <c r="E561" s="86">
        <f>S518</f>
        <v>0.92174768961557374</v>
      </c>
      <c r="F561" s="86">
        <f>T518</f>
        <v>1.0182096571334827</v>
      </c>
      <c r="G561" s="86">
        <f>U518</f>
        <v>1.1007070982334002</v>
      </c>
      <c r="H561" s="86">
        <f>V518</f>
        <v>0.9323563186963415</v>
      </c>
      <c r="I561" s="78"/>
      <c r="N561" s="83"/>
      <c r="O561" s="83"/>
      <c r="P561" s="83"/>
      <c r="Q561" s="83"/>
      <c r="R561" s="83"/>
      <c r="S561" s="83"/>
      <c r="T561" s="83"/>
      <c r="U561" s="83"/>
      <c r="V561" s="83"/>
      <c r="W561" s="83"/>
      <c r="X561" s="83"/>
      <c r="Y561" s="83"/>
      <c r="Z561" s="83"/>
      <c r="AA561" s="83"/>
      <c r="AB561" s="83"/>
      <c r="AC561" s="83"/>
      <c r="AD561" s="83"/>
      <c r="AE561" s="83"/>
      <c r="AF561" s="83"/>
      <c r="AG561" s="83"/>
      <c r="AH561" s="83"/>
      <c r="AI561" s="83"/>
      <c r="AJ561" s="83"/>
      <c r="AK561" s="83"/>
      <c r="AL561" s="83"/>
      <c r="AM561" s="83"/>
      <c r="AN561" s="83"/>
      <c r="AO561" s="83"/>
      <c r="AP561" s="83"/>
      <c r="AQ561" s="83"/>
      <c r="AR561" s="83"/>
      <c r="AS561" s="83"/>
      <c r="AT561" s="83"/>
    </row>
    <row r="562" spans="3:46">
      <c r="C562" s="138"/>
      <c r="D562" s="141"/>
      <c r="E562" s="86">
        <f>S521</f>
        <v>1.2431417582617887</v>
      </c>
      <c r="F562" s="86">
        <f>T521</f>
        <v>0.94410476021217238</v>
      </c>
      <c r="G562" s="86">
        <f>U521</f>
        <v>0.75190025701317864</v>
      </c>
      <c r="H562" s="86">
        <f>V521</f>
        <v>0.87704580222922568</v>
      </c>
      <c r="I562" s="78"/>
      <c r="N562" s="83"/>
      <c r="O562" s="83"/>
      <c r="P562" s="83"/>
      <c r="Q562" s="83"/>
      <c r="R562" s="83"/>
      <c r="S562" s="83"/>
      <c r="T562" s="83"/>
      <c r="U562" s="83"/>
      <c r="V562" s="83"/>
      <c r="W562" s="83"/>
      <c r="X562" s="83"/>
      <c r="Y562" s="83"/>
      <c r="Z562" s="83"/>
      <c r="AA562" s="83"/>
      <c r="AB562" s="83"/>
      <c r="AC562" s="83"/>
      <c r="AD562" s="83"/>
      <c r="AE562" s="83"/>
      <c r="AF562" s="83"/>
      <c r="AG562" s="83"/>
      <c r="AH562" s="83"/>
      <c r="AI562" s="83"/>
      <c r="AJ562" s="83"/>
      <c r="AK562" s="83"/>
      <c r="AL562" s="83"/>
      <c r="AM562" s="83"/>
      <c r="AN562" s="83"/>
      <c r="AO562" s="83"/>
      <c r="AP562" s="83"/>
      <c r="AQ562" s="83"/>
      <c r="AR562" s="83"/>
      <c r="AS562" s="83"/>
      <c r="AT562" s="83"/>
    </row>
    <row r="563" spans="3:46">
      <c r="C563" s="140" t="s">
        <v>14</v>
      </c>
      <c r="D563" s="141" t="s">
        <v>19</v>
      </c>
      <c r="E563" s="86"/>
      <c r="F563" s="86">
        <f>T446</f>
        <v>1.2482445678637715</v>
      </c>
      <c r="G563" s="86">
        <f>U446</f>
        <v>0.34520753269289528</v>
      </c>
      <c r="H563" s="86">
        <f>V446</f>
        <v>0.61123902577732847</v>
      </c>
      <c r="I563" s="78"/>
      <c r="N563" s="83"/>
      <c r="O563" s="83"/>
      <c r="P563" s="83"/>
      <c r="Q563" s="83"/>
      <c r="R563" s="83"/>
      <c r="S563" s="83"/>
      <c r="T563" s="83"/>
      <c r="U563" s="83"/>
      <c r="V563" s="83"/>
      <c r="W563" s="83"/>
      <c r="X563" s="83"/>
      <c r="Y563" s="83"/>
      <c r="Z563" s="83"/>
      <c r="AA563" s="83"/>
      <c r="AB563" s="83"/>
      <c r="AC563" s="83"/>
      <c r="AD563" s="83"/>
      <c r="AE563" s="83"/>
      <c r="AF563" s="83"/>
      <c r="AG563" s="83"/>
      <c r="AH563" s="83"/>
      <c r="AI563" s="83"/>
      <c r="AJ563" s="83"/>
      <c r="AK563" s="83"/>
      <c r="AL563" s="83"/>
      <c r="AM563" s="83"/>
      <c r="AN563" s="83"/>
      <c r="AO563" s="83"/>
      <c r="AP563" s="83"/>
      <c r="AQ563" s="83"/>
      <c r="AR563" s="83"/>
      <c r="AS563" s="83"/>
      <c r="AT563" s="83"/>
    </row>
    <row r="564" spans="3:46">
      <c r="C564" s="140"/>
      <c r="D564" s="141"/>
      <c r="E564" s="86"/>
      <c r="F564" s="86">
        <f>T449</f>
        <v>1.4065810093538804</v>
      </c>
      <c r="G564" s="86">
        <f>U449</f>
        <v>0.81719041469364329</v>
      </c>
      <c r="H564" s="86">
        <f>V449</f>
        <v>0.55623885369903447</v>
      </c>
      <c r="I564" s="78"/>
      <c r="N564" s="83"/>
      <c r="O564" s="83"/>
      <c r="P564" s="83"/>
      <c r="Q564" s="83"/>
      <c r="R564" s="83"/>
      <c r="S564" s="83"/>
      <c r="T564" s="83"/>
      <c r="U564" s="83"/>
      <c r="V564" s="83"/>
      <c r="W564" s="83"/>
      <c r="X564" s="83"/>
      <c r="Y564" s="83"/>
      <c r="Z564" s="83"/>
      <c r="AA564" s="83"/>
      <c r="AB564" s="83"/>
      <c r="AC564" s="83"/>
      <c r="AD564" s="83"/>
      <c r="AE564" s="83"/>
      <c r="AF564" s="83"/>
      <c r="AG564" s="83"/>
      <c r="AH564" s="83"/>
      <c r="AI564" s="83"/>
      <c r="AJ564" s="83"/>
      <c r="AK564" s="83"/>
      <c r="AL564" s="83"/>
      <c r="AM564" s="83"/>
      <c r="AN564" s="83"/>
      <c r="AO564" s="83"/>
      <c r="AP564" s="83"/>
      <c r="AQ564" s="83"/>
      <c r="AR564" s="83"/>
      <c r="AS564" s="83"/>
      <c r="AT564" s="83"/>
    </row>
    <row r="565" spans="3:46">
      <c r="C565" s="140"/>
      <c r="D565" s="141"/>
      <c r="E565" s="86"/>
      <c r="F565" s="86">
        <f>T452</f>
        <v>1.1779535680645119</v>
      </c>
      <c r="G565" s="86">
        <f>U452</f>
        <v>0.34236923848781498</v>
      </c>
      <c r="H565" s="86">
        <f>V452</f>
        <v>0.5009402542084872</v>
      </c>
      <c r="I565" s="78"/>
    </row>
    <row r="566" spans="3:46">
      <c r="C566" s="140"/>
      <c r="D566" s="141" t="s">
        <v>20</v>
      </c>
      <c r="E566" s="86"/>
      <c r="F566" s="86">
        <f>T485</f>
        <v>1.0586025324163559</v>
      </c>
      <c r="G566" s="86">
        <f>U485</f>
        <v>1.1281954933168177</v>
      </c>
      <c r="H566" s="86">
        <f>V485</f>
        <v>0.80197994043180276</v>
      </c>
      <c r="I566" s="78"/>
    </row>
    <row r="567" spans="3:46">
      <c r="C567" s="140"/>
      <c r="D567" s="141"/>
      <c r="E567" s="86"/>
      <c r="F567" s="86">
        <f>T488</f>
        <v>1.0053180194862643</v>
      </c>
      <c r="G567" s="86">
        <f>U488</f>
        <v>0.63747882554318269</v>
      </c>
      <c r="H567" s="86">
        <f>V488</f>
        <v>0.96386798422129227</v>
      </c>
      <c r="I567" s="78"/>
    </row>
    <row r="568" spans="3:46">
      <c r="C568" s="140"/>
      <c r="D568" s="141"/>
      <c r="E568" s="86"/>
      <c r="F568" s="86">
        <f>T491</f>
        <v>0.97118040136095118</v>
      </c>
      <c r="G568" s="86">
        <f>U491</f>
        <v>0.71703030256372868</v>
      </c>
      <c r="H568" s="86">
        <f>V491</f>
        <v>0.52088730350304802</v>
      </c>
      <c r="I568" s="78"/>
    </row>
    <row r="569" spans="3:46">
      <c r="C569" s="140"/>
      <c r="D569" s="141" t="s">
        <v>21</v>
      </c>
      <c r="E569" s="86"/>
      <c r="F569" s="86">
        <f>T524</f>
        <v>0.75254017212553015</v>
      </c>
      <c r="G569" s="86">
        <f>U524</f>
        <v>0.92511173227840426</v>
      </c>
      <c r="H569" s="86">
        <f>V524</f>
        <v>0.80170613003773161</v>
      </c>
      <c r="I569" s="78"/>
    </row>
    <row r="570" spans="3:46">
      <c r="C570" s="140"/>
      <c r="D570" s="141"/>
      <c r="E570" s="86"/>
      <c r="F570" s="86">
        <f>T527</f>
        <v>0.68373425252157627</v>
      </c>
      <c r="G570" s="86">
        <f>U527</f>
        <v>0.90690738692051087</v>
      </c>
      <c r="H570" s="86">
        <f>V527</f>
        <v>0.93735127446731237</v>
      </c>
      <c r="I570" s="78"/>
    </row>
    <row r="571" spans="3:46">
      <c r="C571" s="140"/>
      <c r="D571" s="141"/>
      <c r="E571" s="86"/>
      <c r="F571" s="86">
        <f>T530</f>
        <v>0.83400486385616113</v>
      </c>
      <c r="G571" s="86">
        <f>U530</f>
        <v>0.98248300249721998</v>
      </c>
      <c r="H571" s="86">
        <f>V530</f>
        <v>0.90359750594634847</v>
      </c>
      <c r="I571" s="78"/>
    </row>
    <row r="572" spans="3:46">
      <c r="C572" s="138" t="s">
        <v>82</v>
      </c>
      <c r="D572" s="141" t="s">
        <v>19</v>
      </c>
      <c r="E572" s="86"/>
      <c r="F572" s="86"/>
      <c r="G572" s="86">
        <f>U455</f>
        <v>1.4815544310788749</v>
      </c>
      <c r="H572" s="86">
        <f>V455</f>
        <v>0.82976257491969929</v>
      </c>
      <c r="I572" s="78"/>
    </row>
    <row r="573" spans="3:46">
      <c r="C573" s="138"/>
      <c r="D573" s="141"/>
      <c r="E573" s="86"/>
      <c r="F573" s="86"/>
      <c r="G573" s="86">
        <f>U458</f>
        <v>1.1568675483930808</v>
      </c>
      <c r="H573" s="86">
        <f>V458</f>
        <v>1.2414606299949464</v>
      </c>
      <c r="I573" s="78"/>
    </row>
    <row r="574" spans="3:46">
      <c r="C574" s="138"/>
      <c r="D574" s="141"/>
      <c r="E574" s="86"/>
      <c r="F574" s="86"/>
      <c r="G574" s="86">
        <f>U461</f>
        <v>1.3527929707559148</v>
      </c>
      <c r="H574" s="86">
        <f>V461</f>
        <v>1.0905886784330607</v>
      </c>
      <c r="I574" s="78"/>
    </row>
    <row r="575" spans="3:46">
      <c r="C575" s="138"/>
      <c r="D575" s="141" t="s">
        <v>20</v>
      </c>
      <c r="E575" s="86"/>
      <c r="F575" s="86"/>
      <c r="G575" s="86">
        <f>U494</f>
        <v>1.0268780694739625</v>
      </c>
      <c r="H575" s="86">
        <f>V494</f>
        <v>0.88166927912164361</v>
      </c>
      <c r="I575" s="78"/>
    </row>
    <row r="576" spans="3:46">
      <c r="C576" s="138"/>
      <c r="D576" s="141"/>
      <c r="E576" s="86"/>
      <c r="F576" s="86"/>
      <c r="G576" s="86">
        <f>U497</f>
        <v>1.1147836275090048</v>
      </c>
      <c r="H576" s="86">
        <f>V497</f>
        <v>1.0517173126933228</v>
      </c>
      <c r="I576" s="78"/>
    </row>
    <row r="577" spans="3:9">
      <c r="C577" s="138"/>
      <c r="D577" s="141"/>
      <c r="E577" s="86"/>
      <c r="F577" s="86"/>
      <c r="G577" s="86">
        <f>U500</f>
        <v>1.053620873440279</v>
      </c>
      <c r="H577" s="86">
        <f>V500</f>
        <v>0.84715932849560383</v>
      </c>
      <c r="I577" s="78"/>
    </row>
    <row r="578" spans="3:9">
      <c r="C578" s="138"/>
      <c r="D578" s="141" t="s">
        <v>21</v>
      </c>
      <c r="E578" s="86"/>
      <c r="F578" s="86"/>
      <c r="G578" s="86">
        <f>U533</f>
        <v>0.89656243573890804</v>
      </c>
      <c r="H578" s="86">
        <f>V533</f>
        <v>1.2735890773112111</v>
      </c>
      <c r="I578" s="78"/>
    </row>
    <row r="579" spans="3:9">
      <c r="C579" s="138"/>
      <c r="D579" s="141"/>
      <c r="E579" s="86"/>
      <c r="F579" s="86"/>
      <c r="G579" s="86">
        <f>U536</f>
        <v>1.0388549780503393</v>
      </c>
      <c r="H579" s="86">
        <f>V536</f>
        <v>1.1854753583850755</v>
      </c>
      <c r="I579" s="78"/>
    </row>
    <row r="580" spans="3:9">
      <c r="C580" s="138"/>
      <c r="D580" s="141"/>
      <c r="E580" s="86"/>
      <c r="F580" s="86"/>
      <c r="G580" s="86">
        <f>U539</f>
        <v>1.1384996166276797</v>
      </c>
      <c r="H580" s="86">
        <f>V539</f>
        <v>0.99661944857631679</v>
      </c>
      <c r="I580" s="78"/>
    </row>
    <row r="581" spans="3:9">
      <c r="C581" s="138" t="s">
        <v>77</v>
      </c>
      <c r="D581" s="141" t="s">
        <v>19</v>
      </c>
      <c r="F581" s="86"/>
      <c r="G581" s="86"/>
      <c r="H581" s="86"/>
      <c r="I581" s="98">
        <f>S464</f>
        <v>0.78229025999681556</v>
      </c>
    </row>
    <row r="582" spans="3:9">
      <c r="C582" s="138"/>
      <c r="D582" s="141"/>
      <c r="F582" s="86"/>
      <c r="G582" s="86"/>
      <c r="H582" s="86"/>
      <c r="I582" s="98">
        <f>S467</f>
        <v>0.82764041999663096</v>
      </c>
    </row>
    <row r="583" spans="3:9">
      <c r="C583" s="138"/>
      <c r="D583" s="141"/>
      <c r="F583" s="86"/>
      <c r="G583" s="86"/>
      <c r="H583" s="86"/>
      <c r="I583" s="98">
        <f>S470</f>
        <v>0.20468526516045715</v>
      </c>
    </row>
    <row r="584" spans="3:9">
      <c r="C584" s="138"/>
      <c r="D584" s="141" t="s">
        <v>20</v>
      </c>
      <c r="F584" s="86"/>
      <c r="G584" s="86"/>
      <c r="H584" s="86"/>
      <c r="I584" s="98">
        <f>S503</f>
        <v>0.52119754013408015</v>
      </c>
    </row>
    <row r="585" spans="3:9">
      <c r="C585" s="138"/>
      <c r="D585" s="141"/>
      <c r="F585" s="86"/>
      <c r="G585" s="86"/>
      <c r="H585" s="86"/>
      <c r="I585" s="98">
        <f>S506</f>
        <v>0.5514118902867805</v>
      </c>
    </row>
    <row r="586" spans="3:9">
      <c r="C586" s="138"/>
      <c r="D586" s="141"/>
      <c r="F586" s="86"/>
      <c r="G586" s="86"/>
      <c r="H586" s="86"/>
      <c r="I586" s="98">
        <f>S509</f>
        <v>0.1363706825440425</v>
      </c>
    </row>
    <row r="587" spans="3:9">
      <c r="C587" s="138"/>
      <c r="D587" s="141" t="s">
        <v>21</v>
      </c>
      <c r="F587" s="86"/>
      <c r="G587" s="86"/>
      <c r="H587" s="86"/>
      <c r="I587" s="98">
        <f>S542</f>
        <v>0.64601622082008991</v>
      </c>
    </row>
    <row r="588" spans="3:9">
      <c r="C588" s="138"/>
      <c r="D588" s="141"/>
      <c r="F588" s="86"/>
      <c r="G588" s="86"/>
      <c r="H588" s="86"/>
      <c r="I588" s="98">
        <f>S545</f>
        <v>1.1960662639096593</v>
      </c>
    </row>
    <row r="589" spans="3:9" ht="15" thickBot="1">
      <c r="C589" s="139"/>
      <c r="D589" s="142"/>
      <c r="E589" s="81"/>
      <c r="F589" s="99"/>
      <c r="G589" s="99"/>
      <c r="H589" s="99"/>
      <c r="I589" s="100">
        <f>S548</f>
        <v>1.0846612347569309</v>
      </c>
    </row>
    <row r="590" spans="3:9">
      <c r="C590" s="87"/>
    </row>
    <row r="591" spans="3:9">
      <c r="C591" s="112" t="s">
        <v>218</v>
      </c>
    </row>
    <row r="592" spans="3:9">
      <c r="C592" s="84" t="s">
        <v>219</v>
      </c>
    </row>
    <row r="593" spans="3:14">
      <c r="D593" s="58"/>
      <c r="E593" s="136" t="s">
        <v>169</v>
      </c>
      <c r="F593" s="136"/>
      <c r="G593" s="136"/>
      <c r="H593" s="136"/>
      <c r="I593" s="136"/>
      <c r="J593" s="136"/>
      <c r="K593" s="136"/>
      <c r="L593" s="136"/>
      <c r="M593" s="136"/>
      <c r="N593" s="136"/>
    </row>
    <row r="594" spans="3:14">
      <c r="D594" s="44" t="s">
        <v>153</v>
      </c>
      <c r="E594" s="44" t="s">
        <v>84</v>
      </c>
      <c r="F594" s="44" t="s">
        <v>85</v>
      </c>
      <c r="G594" s="44" t="s">
        <v>86</v>
      </c>
      <c r="H594" s="44" t="s">
        <v>87</v>
      </c>
      <c r="I594" s="44" t="s">
        <v>88</v>
      </c>
      <c r="J594" s="44" t="s">
        <v>89</v>
      </c>
      <c r="K594" s="44" t="s">
        <v>90</v>
      </c>
      <c r="L594" s="44" t="s">
        <v>91</v>
      </c>
      <c r="M594" s="44" t="s">
        <v>92</v>
      </c>
      <c r="N594" s="44" t="s">
        <v>93</v>
      </c>
    </row>
    <row r="595" spans="3:14">
      <c r="C595" s="55" t="s">
        <v>123</v>
      </c>
      <c r="D595" s="44" t="s">
        <v>154</v>
      </c>
      <c r="E595" s="35">
        <v>2.5679996518400001</v>
      </c>
      <c r="F595" s="35">
        <v>2.8125213491200003</v>
      </c>
      <c r="G595" s="35">
        <v>1.7741061488640002</v>
      </c>
      <c r="H595" s="35">
        <v>2.7138111078400002</v>
      </c>
      <c r="I595" s="35">
        <v>1.9733191188480002</v>
      </c>
      <c r="J595" s="35">
        <v>1.9791830876160004</v>
      </c>
      <c r="K595" s="35">
        <v>2.3010974515200004</v>
      </c>
      <c r="L595" s="35">
        <v>1.8285298483200003</v>
      </c>
      <c r="M595" s="35">
        <v>3.1429724569600004</v>
      </c>
      <c r="N595" s="35">
        <v>1.4193616281600001</v>
      </c>
    </row>
    <row r="596" spans="3:14">
      <c r="C596" s="55"/>
      <c r="D596" s="44" t="s">
        <v>155</v>
      </c>
      <c r="E596" s="35">
        <v>2.3889902049695233</v>
      </c>
      <c r="F596" s="35">
        <v>2.0761868065720082</v>
      </c>
      <c r="G596" s="35">
        <v>1.9706178853027045</v>
      </c>
      <c r="H596" s="35">
        <v>2.0320914391367864</v>
      </c>
      <c r="I596" s="35">
        <v>2.2701403450281386</v>
      </c>
      <c r="J596" s="35">
        <v>1.1914345316333232</v>
      </c>
      <c r="K596" s="35">
        <v>2.3492789519536847</v>
      </c>
      <c r="L596" s="35">
        <v>2.8396637142235677</v>
      </c>
      <c r="M596" s="35">
        <v>2.9013262043965717</v>
      </c>
      <c r="N596" s="35">
        <v>2.2300571545074077</v>
      </c>
    </row>
    <row r="597" spans="3:14">
      <c r="C597" s="55" t="s">
        <v>124</v>
      </c>
      <c r="D597" s="44" t="s">
        <v>156</v>
      </c>
      <c r="E597" s="35">
        <v>1.8707418827586608</v>
      </c>
      <c r="F597" s="35">
        <v>2.6239579827280433</v>
      </c>
      <c r="G597" s="35">
        <v>2.0718284173606314</v>
      </c>
      <c r="H597" s="35">
        <v>1.9753554881604907</v>
      </c>
      <c r="I597" s="35">
        <v>2.6244400753448591</v>
      </c>
      <c r="J597" s="35">
        <v>2.1450585094310601</v>
      </c>
      <c r="K597" s="35">
        <v>2.2942269445081309</v>
      </c>
      <c r="L597" s="35">
        <v>2.3890767655416925</v>
      </c>
      <c r="M597" s="35">
        <v>2.0881675301124432</v>
      </c>
      <c r="N597" s="35">
        <v>1.9566962087912192</v>
      </c>
    </row>
    <row r="598" spans="3:14">
      <c r="D598" s="44" t="s">
        <v>157</v>
      </c>
      <c r="E598" s="35">
        <v>3.7768880007577601</v>
      </c>
      <c r="F598" s="35">
        <v>3.3307805004185607</v>
      </c>
      <c r="G598" s="35">
        <v>3.6291638998630407</v>
      </c>
      <c r="H598" s="35">
        <v>4.1332078009958408</v>
      </c>
      <c r="I598" s="35">
        <v>3.4077263999385603</v>
      </c>
      <c r="J598" s="35">
        <v>3.0988140004147202</v>
      </c>
      <c r="K598" s="35">
        <v>4.0102195007078407</v>
      </c>
      <c r="L598" s="35">
        <v>3.7221511007027202</v>
      </c>
      <c r="M598" s="35">
        <v>3.5447577001984008</v>
      </c>
      <c r="N598" s="35">
        <v>3.9210416999219206</v>
      </c>
    </row>
    <row r="599" spans="3:14">
      <c r="D599" s="44" t="s">
        <v>158</v>
      </c>
      <c r="E599" s="35">
        <v>3.6293661727520949</v>
      </c>
      <c r="F599" s="35">
        <v>3.550254274104824</v>
      </c>
      <c r="G599" s="35">
        <v>4.0110086746151756</v>
      </c>
      <c r="H599" s="35">
        <v>3.3464631864833572</v>
      </c>
      <c r="I599" s="35">
        <v>3.8002833265966203</v>
      </c>
      <c r="J599" s="35">
        <v>3.8074540047162335</v>
      </c>
      <c r="K599" s="35">
        <v>3.022097081982912</v>
      </c>
      <c r="L599" s="35">
        <v>3.4034675550857658</v>
      </c>
      <c r="M599" s="35">
        <v>3.3785823641001023</v>
      </c>
      <c r="N599" s="35">
        <v>3.9685919719294334</v>
      </c>
    </row>
    <row r="600" spans="3:14">
      <c r="D600" s="44" t="s">
        <v>159</v>
      </c>
      <c r="E600" s="35">
        <v>3.2699687067867274</v>
      </c>
      <c r="F600" s="35">
        <v>3.5764336393012988</v>
      </c>
      <c r="G600" s="35">
        <v>3.6718542099622882</v>
      </c>
      <c r="H600" s="35">
        <v>3.6700577635855676</v>
      </c>
      <c r="I600" s="35">
        <v>3.4825340791513315</v>
      </c>
      <c r="J600" s="35">
        <v>3.4866270535797517</v>
      </c>
      <c r="K600" s="35">
        <v>3.7829024098732704</v>
      </c>
      <c r="L600" s="35">
        <v>3.4438510411897938</v>
      </c>
      <c r="M600" s="35">
        <v>3.312209368465671</v>
      </c>
      <c r="N600" s="35">
        <v>3.3610086838692945</v>
      </c>
    </row>
    <row r="601" spans="3:14">
      <c r="D601" s="44" t="s">
        <v>163</v>
      </c>
      <c r="E601" s="35">
        <v>4.1419988007731199</v>
      </c>
      <c r="F601" s="35">
        <v>3.0152033994342404</v>
      </c>
      <c r="G601" s="35">
        <v>3.1988697994444801</v>
      </c>
      <c r="H601" s="35">
        <v>3.0814620999680002</v>
      </c>
      <c r="I601" s="35">
        <v>3.4524553997516803</v>
      </c>
      <c r="J601" s="35">
        <v>3.8746231999283203</v>
      </c>
      <c r="K601" s="35">
        <v>2.8086342003507201</v>
      </c>
      <c r="L601" s="35">
        <v>3.6281361990451204</v>
      </c>
      <c r="M601" s="35">
        <v>3.7219691003084803</v>
      </c>
      <c r="N601" s="35">
        <v>3.8218246007603205</v>
      </c>
    </row>
    <row r="602" spans="3:14">
      <c r="D602" s="44" t="s">
        <v>164</v>
      </c>
      <c r="E602" s="35">
        <v>2.8362832185575471</v>
      </c>
      <c r="F602" s="35">
        <v>3.6255049280770884</v>
      </c>
      <c r="G602" s="35">
        <v>2.9641594873610444</v>
      </c>
      <c r="H602" s="35">
        <v>3.4265371576733386</v>
      </c>
      <c r="I602" s="35">
        <v>3.3054873269583278</v>
      </c>
      <c r="J602" s="35">
        <v>4.8798621849398911</v>
      </c>
      <c r="K602" s="35">
        <v>3.6219002997051954</v>
      </c>
      <c r="L602" s="35">
        <v>3.1336245022236993</v>
      </c>
      <c r="M602" s="35">
        <v>3.6426555995128505</v>
      </c>
      <c r="N602" s="35">
        <v>4.2126003659877593</v>
      </c>
    </row>
    <row r="603" spans="3:14">
      <c r="D603" s="44" t="s">
        <v>165</v>
      </c>
      <c r="E603" s="35">
        <v>3.6177517547360911</v>
      </c>
      <c r="F603" s="35">
        <v>3.2682991932982399</v>
      </c>
      <c r="G603" s="35">
        <v>3.8221711097200126</v>
      </c>
      <c r="H603" s="35">
        <v>3.3315566705984541</v>
      </c>
      <c r="I603" s="35">
        <v>3.8508172253814363</v>
      </c>
      <c r="J603" s="35">
        <v>3.6507394393320012</v>
      </c>
      <c r="K603" s="35">
        <v>3.2733879558151489</v>
      </c>
      <c r="L603" s="35">
        <v>3.6918525973368235</v>
      </c>
      <c r="M603" s="35">
        <v>2.854826651906484</v>
      </c>
      <c r="N603" s="35">
        <v>3.7124692208370225</v>
      </c>
    </row>
    <row r="604" spans="3:14">
      <c r="D604" s="44" t="s">
        <v>160</v>
      </c>
      <c r="E604" s="35">
        <v>2.7149992755200003</v>
      </c>
      <c r="F604" s="35">
        <v>3.7800009318400005</v>
      </c>
      <c r="G604" s="35">
        <v>3.8145742028800007</v>
      </c>
      <c r="H604" s="35">
        <v>3.2371989708800002</v>
      </c>
      <c r="I604" s="35">
        <v>3.5440573235200001</v>
      </c>
      <c r="J604" s="35">
        <v>3.5615848038400006</v>
      </c>
      <c r="K604" s="35">
        <v>4.4139887411199998</v>
      </c>
      <c r="L604" s="35">
        <v>4.5274667827200004</v>
      </c>
      <c r="M604" s="35">
        <v>3.6403611238400004</v>
      </c>
      <c r="N604" s="35">
        <v>4.3824741990400007</v>
      </c>
    </row>
    <row r="605" spans="3:14">
      <c r="D605" s="44" t="s">
        <v>161</v>
      </c>
      <c r="E605" s="35">
        <v>2.8997880054069189</v>
      </c>
      <c r="F605" s="35">
        <v>4.357009473715431</v>
      </c>
      <c r="G605" s="35">
        <v>3.7847400978349359</v>
      </c>
      <c r="H605" s="35">
        <v>3.7610152331610838</v>
      </c>
      <c r="I605" s="35">
        <v>4.026085003104761</v>
      </c>
      <c r="J605" s="35">
        <v>3.4524633969870586</v>
      </c>
      <c r="K605" s="35">
        <v>4.1855868409746266</v>
      </c>
      <c r="L605" s="35">
        <v>3.649263840068413</v>
      </c>
      <c r="M605" s="35">
        <v>4.1841327236017722</v>
      </c>
      <c r="N605" s="35">
        <v>4.2313727435052302</v>
      </c>
    </row>
    <row r="606" spans="3:14">
      <c r="D606" s="44" t="s">
        <v>162</v>
      </c>
      <c r="E606" s="35">
        <v>4.1981277048877894</v>
      </c>
      <c r="F606" s="35">
        <v>4.1382259290328518</v>
      </c>
      <c r="G606" s="35">
        <v>3.9963436089484161</v>
      </c>
      <c r="H606" s="35">
        <v>3.5560642536545748</v>
      </c>
      <c r="I606" s="35">
        <v>4.1319252532221702</v>
      </c>
      <c r="J606" s="35">
        <v>4.251485897668438</v>
      </c>
      <c r="K606" s="35">
        <v>4.0434530214617501</v>
      </c>
      <c r="L606" s="35">
        <v>3.40011565303457</v>
      </c>
      <c r="M606" s="35">
        <v>3.4224284851809839</v>
      </c>
      <c r="N606" s="35">
        <v>3.8434719401356374</v>
      </c>
    </row>
    <row r="607" spans="3:14">
      <c r="D607" s="44" t="s">
        <v>166</v>
      </c>
      <c r="E607" s="35">
        <v>3.9459991961600003</v>
      </c>
      <c r="F607" s="35">
        <v>3.1880284979200004</v>
      </c>
      <c r="G607" s="35">
        <v>3.4549828812800003</v>
      </c>
      <c r="H607" s="35">
        <v>2.2878269030400005</v>
      </c>
      <c r="I607" s="35">
        <v>2.7404365004800004</v>
      </c>
      <c r="J607" s="35">
        <v>3.0570029056000005</v>
      </c>
      <c r="K607" s="35">
        <v>2.2471181107200002</v>
      </c>
      <c r="L607" s="35">
        <v>2.2563926425600003</v>
      </c>
      <c r="M607" s="35">
        <v>3.7079421747200003</v>
      </c>
      <c r="N607" s="35">
        <v>2.8083687833600002</v>
      </c>
    </row>
    <row r="608" spans="3:14">
      <c r="D608" s="44" t="s">
        <v>167</v>
      </c>
      <c r="E608" s="35">
        <v>3.2029744452337523</v>
      </c>
      <c r="F608" s="35">
        <v>3.0270895516297163</v>
      </c>
      <c r="G608" s="35">
        <v>1.5467209088145264</v>
      </c>
      <c r="H608" s="35">
        <v>2.0979698804955804</v>
      </c>
      <c r="I608" s="35">
        <v>1.9714408959518299</v>
      </c>
      <c r="J608" s="35">
        <v>1.9633908230400636</v>
      </c>
      <c r="K608" s="35">
        <v>3.5499139908556687</v>
      </c>
      <c r="L608" s="35">
        <v>1.8974935869669274</v>
      </c>
      <c r="M608" s="35">
        <v>2.674064475342627</v>
      </c>
      <c r="N608" s="35">
        <v>3.0530005383403114</v>
      </c>
    </row>
    <row r="609" spans="3:15">
      <c r="D609" s="44" t="s">
        <v>168</v>
      </c>
      <c r="E609" s="35">
        <v>2.6894294834234049</v>
      </c>
      <c r="F609" s="35">
        <v>2.0396783087554327</v>
      </c>
      <c r="G609" s="35">
        <v>2.8236246969447483</v>
      </c>
      <c r="H609" s="35">
        <v>2.7286373069728822</v>
      </c>
      <c r="I609" s="35">
        <v>2.7217095810547538</v>
      </c>
      <c r="J609" s="35">
        <v>3.0483492269626482</v>
      </c>
      <c r="K609" s="35">
        <v>2.2745849731378254</v>
      </c>
      <c r="L609" s="35">
        <v>2.624844686410897</v>
      </c>
      <c r="M609" s="35">
        <v>2.4018623509667925</v>
      </c>
      <c r="N609" s="35">
        <v>2.6990199841220179</v>
      </c>
    </row>
    <row r="611" spans="3:15">
      <c r="C611" s="84" t="s">
        <v>220</v>
      </c>
    </row>
    <row r="612" spans="3:15">
      <c r="D612" s="58"/>
      <c r="E612" s="136" t="s">
        <v>170</v>
      </c>
      <c r="F612" s="136"/>
      <c r="G612" s="136"/>
      <c r="H612" s="136"/>
      <c r="I612" s="136"/>
      <c r="J612" s="136"/>
      <c r="K612" s="136"/>
      <c r="L612" s="136"/>
      <c r="M612" s="136"/>
      <c r="N612" s="136"/>
    </row>
    <row r="613" spans="3:15">
      <c r="D613" s="44" t="s">
        <v>22</v>
      </c>
      <c r="E613" s="44" t="s">
        <v>84</v>
      </c>
      <c r="F613" s="44" t="s">
        <v>85</v>
      </c>
      <c r="G613" s="44" t="s">
        <v>86</v>
      </c>
      <c r="H613" s="44" t="s">
        <v>87</v>
      </c>
      <c r="I613" s="44" t="s">
        <v>88</v>
      </c>
      <c r="J613" s="44" t="s">
        <v>89</v>
      </c>
      <c r="K613" s="44" t="s">
        <v>90</v>
      </c>
      <c r="L613" s="44" t="s">
        <v>91</v>
      </c>
      <c r="M613" s="44" t="s">
        <v>92</v>
      </c>
      <c r="N613" s="44" t="s">
        <v>93</v>
      </c>
      <c r="O613" s="44" t="s">
        <v>83</v>
      </c>
    </row>
    <row r="614" spans="3:15">
      <c r="D614" s="44" t="s">
        <v>154</v>
      </c>
      <c r="E614" s="35">
        <f t="shared" ref="E614:N614" si="206">E595/(0.448*0.448)</f>
        <v>12.79496</v>
      </c>
      <c r="F614" s="35">
        <f t="shared" si="206"/>
        <v>14.01328</v>
      </c>
      <c r="G614" s="35">
        <f t="shared" si="206"/>
        <v>8.8394159999999999</v>
      </c>
      <c r="H614" s="35">
        <f t="shared" si="206"/>
        <v>13.521459999999999</v>
      </c>
      <c r="I614" s="35">
        <f t="shared" si="206"/>
        <v>9.8319869999999998</v>
      </c>
      <c r="J614" s="35">
        <f t="shared" si="206"/>
        <v>9.8612040000000007</v>
      </c>
      <c r="K614" s="35">
        <f t="shared" si="206"/>
        <v>11.46513</v>
      </c>
      <c r="L614" s="35">
        <f t="shared" si="206"/>
        <v>9.1105800000000006</v>
      </c>
      <c r="M614" s="35">
        <f t="shared" si="206"/>
        <v>15.659740000000001</v>
      </c>
      <c r="N614" s="35">
        <f t="shared" si="206"/>
        <v>7.0719149999999997</v>
      </c>
      <c r="O614" s="88">
        <f t="shared" ref="O614:O628" si="207">AVERAGE(E614:N614)</f>
        <v>11.216967199999999</v>
      </c>
    </row>
    <row r="615" spans="3:15">
      <c r="D615" s="44" t="s">
        <v>155</v>
      </c>
      <c r="E615" s="35">
        <f t="shared" ref="E615:N615" si="208">E596/(0.448*0.448)</f>
        <v>11.903052280819132</v>
      </c>
      <c r="F615" s="35">
        <f t="shared" si="208"/>
        <v>10.344521317821309</v>
      </c>
      <c r="G615" s="35">
        <f t="shared" si="208"/>
        <v>9.8185282072240927</v>
      </c>
      <c r="H615" s="35">
        <f t="shared" si="208"/>
        <v>10.12481783689805</v>
      </c>
      <c r="I615" s="35">
        <f t="shared" si="208"/>
        <v>11.310887401487456</v>
      </c>
      <c r="J615" s="35">
        <f t="shared" si="208"/>
        <v>5.9362769632559544</v>
      </c>
      <c r="K615" s="35">
        <f t="shared" si="208"/>
        <v>11.70519248223097</v>
      </c>
      <c r="L615" s="35">
        <f t="shared" si="208"/>
        <v>14.148515795517614</v>
      </c>
      <c r="M615" s="35">
        <f t="shared" si="208"/>
        <v>14.455746793270546</v>
      </c>
      <c r="N615" s="35">
        <f t="shared" si="208"/>
        <v>11.111174438513469</v>
      </c>
      <c r="O615" s="88">
        <f t="shared" si="207"/>
        <v>11.08587135170386</v>
      </c>
    </row>
    <row r="616" spans="3:15">
      <c r="D616" s="44" t="s">
        <v>156</v>
      </c>
      <c r="E616" s="35">
        <f t="shared" ref="E616:N616" si="209">E597/(0.448*0.448)</f>
        <v>9.320899846334207</v>
      </c>
      <c r="F616" s="35">
        <f t="shared" si="209"/>
        <v>13.073770242387013</v>
      </c>
      <c r="G616" s="35">
        <f t="shared" si="209"/>
        <v>10.322805810350721</v>
      </c>
      <c r="H616" s="35">
        <f t="shared" si="209"/>
        <v>9.8421331321771888</v>
      </c>
      <c r="I616" s="35">
        <f t="shared" si="209"/>
        <v>13.076172250402877</v>
      </c>
      <c r="J616" s="35">
        <f t="shared" si="209"/>
        <v>10.687671941919742</v>
      </c>
      <c r="K616" s="35">
        <f t="shared" si="209"/>
        <v>11.430897961715415</v>
      </c>
      <c r="L616" s="35">
        <f t="shared" si="209"/>
        <v>11.903483565557698</v>
      </c>
      <c r="M616" s="35">
        <f t="shared" si="209"/>
        <v>10.404214814415472</v>
      </c>
      <c r="N616" s="35">
        <f t="shared" si="209"/>
        <v>9.7491639867228308</v>
      </c>
      <c r="O616" s="88">
        <f t="shared" si="207"/>
        <v>10.981121355198315</v>
      </c>
    </row>
    <row r="617" spans="3:15">
      <c r="D617" s="44" t="s">
        <v>157</v>
      </c>
      <c r="E617" s="35">
        <f t="shared" ref="E617:N617" si="210">E598/(0.448*0.448)</f>
        <v>18.81819994</v>
      </c>
      <c r="F617" s="35">
        <f t="shared" si="210"/>
        <v>16.595486390000001</v>
      </c>
      <c r="G617" s="35">
        <f t="shared" si="210"/>
        <v>18.082170260000002</v>
      </c>
      <c r="H617" s="35">
        <f t="shared" si="210"/>
        <v>20.593549710000001</v>
      </c>
      <c r="I617" s="35">
        <f t="shared" si="210"/>
        <v>16.97886639</v>
      </c>
      <c r="J617" s="35">
        <f t="shared" si="210"/>
        <v>15.439722179999999</v>
      </c>
      <c r="K617" s="35">
        <f t="shared" si="210"/>
        <v>19.980765210000001</v>
      </c>
      <c r="L617" s="35">
        <f t="shared" si="210"/>
        <v>18.54547543</v>
      </c>
      <c r="M617" s="35">
        <f t="shared" si="210"/>
        <v>17.661619600000002</v>
      </c>
      <c r="N617" s="35">
        <f t="shared" si="210"/>
        <v>19.53644023</v>
      </c>
      <c r="O617" s="88">
        <f t="shared" si="207"/>
        <v>18.223229534000005</v>
      </c>
    </row>
    <row r="618" spans="3:15">
      <c r="D618" s="44" t="s">
        <v>158</v>
      </c>
      <c r="E618" s="35">
        <f t="shared" ref="E618:N618" si="211">E599/(0.448*0.448)</f>
        <v>18.083178076929681</v>
      </c>
      <c r="F618" s="35">
        <f t="shared" si="211"/>
        <v>17.689006069160673</v>
      </c>
      <c r="G618" s="35">
        <f t="shared" si="211"/>
        <v>19.984697238795317</v>
      </c>
      <c r="H618" s="35">
        <f t="shared" si="211"/>
        <v>16.673624773215067</v>
      </c>
      <c r="I618" s="35">
        <f t="shared" si="211"/>
        <v>18.934766255762813</v>
      </c>
      <c r="J618" s="35">
        <f t="shared" si="211"/>
        <v>18.970493885105594</v>
      </c>
      <c r="K618" s="35">
        <f t="shared" si="211"/>
        <v>15.057483069509884</v>
      </c>
      <c r="L618" s="35">
        <f t="shared" si="211"/>
        <v>16.957646858486953</v>
      </c>
      <c r="M618" s="35">
        <f t="shared" si="211"/>
        <v>16.833657346640337</v>
      </c>
      <c r="N618" s="35">
        <f t="shared" si="211"/>
        <v>19.773357640751719</v>
      </c>
      <c r="O618" s="88">
        <f t="shared" si="207"/>
        <v>17.895791121435803</v>
      </c>
    </row>
    <row r="619" spans="3:15">
      <c r="D619" s="44" t="s">
        <v>159</v>
      </c>
      <c r="E619" s="35">
        <f t="shared" ref="E619:N619" si="212">E600/(0.448*0.448)</f>
        <v>16.292493955211292</v>
      </c>
      <c r="F619" s="35">
        <f t="shared" si="212"/>
        <v>17.819443754490685</v>
      </c>
      <c r="G619" s="35">
        <f t="shared" si="212"/>
        <v>18.294873096511719</v>
      </c>
      <c r="H619" s="35">
        <f t="shared" si="212"/>
        <v>18.285922371181279</v>
      </c>
      <c r="I619" s="35">
        <f t="shared" si="212"/>
        <v>17.351592789138888</v>
      </c>
      <c r="J619" s="35">
        <f t="shared" si="212"/>
        <v>17.371985877609571</v>
      </c>
      <c r="K619" s="35">
        <f t="shared" si="212"/>
        <v>18.848166503274822</v>
      </c>
      <c r="L619" s="35">
        <f t="shared" si="212"/>
        <v>17.158856032713814</v>
      </c>
      <c r="M619" s="35">
        <f t="shared" si="212"/>
        <v>16.502956435674779</v>
      </c>
      <c r="N619" s="35">
        <f t="shared" si="212"/>
        <v>16.74609715735259</v>
      </c>
      <c r="O619" s="88">
        <f t="shared" si="207"/>
        <v>17.467238797315943</v>
      </c>
    </row>
    <row r="620" spans="3:15">
      <c r="D620" s="44" t="s">
        <v>163</v>
      </c>
      <c r="E620" s="35">
        <f t="shared" ref="E620:N620" si="213">E601/(0.448*0.448)</f>
        <v>20.637350529999996</v>
      </c>
      <c r="F620" s="35">
        <f t="shared" si="213"/>
        <v>15.02313556</v>
      </c>
      <c r="G620" s="35">
        <f t="shared" si="213"/>
        <v>15.938246369999998</v>
      </c>
      <c r="H620" s="35">
        <f t="shared" si="213"/>
        <v>15.353266999999999</v>
      </c>
      <c r="I620" s="35">
        <f t="shared" si="213"/>
        <v>17.201726919999999</v>
      </c>
      <c r="J620" s="35">
        <f t="shared" si="213"/>
        <v>19.305161829999999</v>
      </c>
      <c r="K620" s="35">
        <f t="shared" si="213"/>
        <v>13.993912429999998</v>
      </c>
      <c r="L620" s="35">
        <f t="shared" si="213"/>
        <v>18.077049779999999</v>
      </c>
      <c r="M620" s="35">
        <f t="shared" si="213"/>
        <v>18.54456862</v>
      </c>
      <c r="N620" s="35">
        <f t="shared" si="213"/>
        <v>19.04209483</v>
      </c>
      <c r="O620" s="88">
        <f t="shared" si="207"/>
        <v>17.311651387000001</v>
      </c>
    </row>
    <row r="621" spans="3:15">
      <c r="D621" s="44" t="s">
        <v>164</v>
      </c>
      <c r="E621" s="35">
        <f t="shared" ref="E621:N621" si="214">E602/(0.448*0.448)</f>
        <v>14.131672605217368</v>
      </c>
      <c r="F621" s="35">
        <f t="shared" si="214"/>
        <v>18.06393957308817</v>
      </c>
      <c r="G621" s="35">
        <f t="shared" si="214"/>
        <v>14.768811221306223</v>
      </c>
      <c r="H621" s="35">
        <f t="shared" si="214"/>
        <v>17.072590270614128</v>
      </c>
      <c r="I621" s="35">
        <f t="shared" si="214"/>
        <v>16.469464121085416</v>
      </c>
      <c r="J621" s="35">
        <f t="shared" si="214"/>
        <v>24.313726607042664</v>
      </c>
      <c r="K621" s="35">
        <f t="shared" si="214"/>
        <v>18.04597965015742</v>
      </c>
      <c r="L621" s="35">
        <f t="shared" si="214"/>
        <v>15.61316417322873</v>
      </c>
      <c r="M621" s="35">
        <f t="shared" si="214"/>
        <v>18.149392137241161</v>
      </c>
      <c r="N621" s="35">
        <f t="shared" si="214"/>
        <v>20.989120127091432</v>
      </c>
      <c r="O621" s="88">
        <f t="shared" si="207"/>
        <v>17.761786048607274</v>
      </c>
    </row>
    <row r="622" spans="3:15">
      <c r="D622" s="44" t="s">
        <v>165</v>
      </c>
      <c r="E622" s="35">
        <f t="shared" ref="E622:N622" si="215">E603/(0.448*0.448)</f>
        <v>18.025309683594202</v>
      </c>
      <c r="F622" s="35">
        <f t="shared" si="215"/>
        <v>16.284175668139348</v>
      </c>
      <c r="G622" s="35">
        <f t="shared" si="215"/>
        <v>19.043821297632395</v>
      </c>
      <c r="H622" s="35">
        <f t="shared" si="215"/>
        <v>16.599353628220932</v>
      </c>
      <c r="I622" s="35">
        <f t="shared" si="215"/>
        <v>19.186549472763055</v>
      </c>
      <c r="J622" s="35">
        <f t="shared" si="215"/>
        <v>18.189669559809474</v>
      </c>
      <c r="K622" s="35">
        <f t="shared" si="215"/>
        <v>16.30953023265679</v>
      </c>
      <c r="L622" s="35">
        <f t="shared" si="215"/>
        <v>18.394514296360924</v>
      </c>
      <c r="M622" s="35">
        <f t="shared" si="215"/>
        <v>14.224064552308294</v>
      </c>
      <c r="N622" s="35">
        <f t="shared" si="215"/>
        <v>18.497235834049256</v>
      </c>
      <c r="O622" s="88">
        <f t="shared" si="207"/>
        <v>17.475422422553471</v>
      </c>
    </row>
    <row r="623" spans="3:15">
      <c r="D623" s="44" t="s">
        <v>160</v>
      </c>
      <c r="E623" s="35">
        <f t="shared" ref="E623:N623" si="216">E604/(0.448*0.448)</f>
        <v>13.527380000000001</v>
      </c>
      <c r="F623" s="35">
        <f t="shared" si="216"/>
        <v>18.83371</v>
      </c>
      <c r="G623" s="35">
        <f t="shared" si="216"/>
        <v>19.005970000000001</v>
      </c>
      <c r="H623" s="35">
        <f t="shared" si="216"/>
        <v>16.12922</v>
      </c>
      <c r="I623" s="35">
        <f t="shared" si="216"/>
        <v>17.65813</v>
      </c>
      <c r="J623" s="35">
        <f t="shared" si="216"/>
        <v>17.745460000000001</v>
      </c>
      <c r="K623" s="35">
        <f t="shared" si="216"/>
        <v>21.992529999999999</v>
      </c>
      <c r="L623" s="35">
        <f t="shared" si="216"/>
        <v>22.557929999999999</v>
      </c>
      <c r="M623" s="35">
        <f t="shared" si="216"/>
        <v>18.13796</v>
      </c>
      <c r="N623" s="35">
        <f t="shared" si="216"/>
        <v>21.835510000000003</v>
      </c>
      <c r="O623" s="88">
        <f t="shared" si="207"/>
        <v>18.742380000000001</v>
      </c>
    </row>
    <row r="624" spans="3:15">
      <c r="D624" s="44" t="s">
        <v>161</v>
      </c>
      <c r="E624" s="35">
        <f t="shared" ref="E624:N624" si="217">E605/(0.448*0.448)</f>
        <v>14.448082775664256</v>
      </c>
      <c r="F624" s="35">
        <f t="shared" si="217"/>
        <v>21.708632980485842</v>
      </c>
      <c r="G624" s="35">
        <f t="shared" si="217"/>
        <v>18.857322713224129</v>
      </c>
      <c r="H624" s="35">
        <f t="shared" si="217"/>
        <v>18.739114482825869</v>
      </c>
      <c r="I624" s="35">
        <f t="shared" si="217"/>
        <v>20.05981446859435</v>
      </c>
      <c r="J624" s="35">
        <f t="shared" si="217"/>
        <v>17.201766765919256</v>
      </c>
      <c r="K624" s="35">
        <f t="shared" si="217"/>
        <v>20.854526272394303</v>
      </c>
      <c r="L624" s="35">
        <f t="shared" si="217"/>
        <v>18.182317442942903</v>
      </c>
      <c r="M624" s="35">
        <f t="shared" si="217"/>
        <v>20.847281188226301</v>
      </c>
      <c r="N624" s="35">
        <f t="shared" si="217"/>
        <v>21.082652779741458</v>
      </c>
      <c r="O624" s="88">
        <f t="shared" si="207"/>
        <v>19.198151187001866</v>
      </c>
    </row>
    <row r="625" spans="3:15">
      <c r="D625" s="44" t="s">
        <v>162</v>
      </c>
      <c r="E625" s="35">
        <f t="shared" ref="E625:N625" si="218">E606/(0.448*0.448)</f>
        <v>20.917010646961639</v>
      </c>
      <c r="F625" s="35">
        <f t="shared" si="218"/>
        <v>20.618552340924204</v>
      </c>
      <c r="G625" s="35">
        <f t="shared" si="218"/>
        <v>19.911629110273914</v>
      </c>
      <c r="H625" s="35">
        <f t="shared" si="218"/>
        <v>17.717954069946661</v>
      </c>
      <c r="I625" s="35">
        <f t="shared" si="218"/>
        <v>20.58715946479477</v>
      </c>
      <c r="J625" s="35">
        <f t="shared" si="218"/>
        <v>21.18286580072364</v>
      </c>
      <c r="K625" s="35">
        <f t="shared" si="218"/>
        <v>20.14634995546551</v>
      </c>
      <c r="L625" s="35">
        <f t="shared" si="218"/>
        <v>16.940946134778429</v>
      </c>
      <c r="M625" s="35">
        <f t="shared" si="218"/>
        <v>17.052118967140583</v>
      </c>
      <c r="N625" s="35">
        <f t="shared" si="218"/>
        <v>19.14995187009545</v>
      </c>
      <c r="O625" s="88">
        <f t="shared" si="207"/>
        <v>19.422453836110474</v>
      </c>
    </row>
    <row r="626" spans="3:15">
      <c r="D626" s="44" t="s">
        <v>166</v>
      </c>
      <c r="E626" s="35">
        <f t="shared" ref="E626:N626" si="219">E607/(0.448*0.448)</f>
        <v>19.660789999999999</v>
      </c>
      <c r="F626" s="35">
        <f t="shared" si="219"/>
        <v>15.884230000000001</v>
      </c>
      <c r="G626" s="35">
        <f t="shared" si="219"/>
        <v>17.214320000000001</v>
      </c>
      <c r="H626" s="35">
        <f t="shared" si="219"/>
        <v>11.399010000000001</v>
      </c>
      <c r="I626" s="35">
        <f t="shared" si="219"/>
        <v>13.654120000000001</v>
      </c>
      <c r="J626" s="35">
        <f t="shared" si="219"/>
        <v>15.231400000000001</v>
      </c>
      <c r="K626" s="35">
        <f t="shared" si="219"/>
        <v>11.19618</v>
      </c>
      <c r="L626" s="35">
        <f t="shared" si="219"/>
        <v>11.24239</v>
      </c>
      <c r="M626" s="35">
        <f t="shared" si="219"/>
        <v>18.474679999999999</v>
      </c>
      <c r="N626" s="35">
        <f t="shared" si="219"/>
        <v>13.99259</v>
      </c>
      <c r="O626" s="88">
        <f t="shared" si="207"/>
        <v>14.794971</v>
      </c>
    </row>
    <row r="627" spans="3:15">
      <c r="D627" s="44" t="s">
        <v>167</v>
      </c>
      <c r="E627" s="35">
        <f t="shared" ref="E627:N627" si="220">E608/(0.448*0.448)</f>
        <v>15.95869761057952</v>
      </c>
      <c r="F627" s="35">
        <f t="shared" si="220"/>
        <v>15.082357858486706</v>
      </c>
      <c r="G627" s="35">
        <f t="shared" si="220"/>
        <v>7.7064777424193149</v>
      </c>
      <c r="H627" s="35">
        <f t="shared" si="220"/>
        <v>10.453054650109516</v>
      </c>
      <c r="I627" s="35">
        <f t="shared" si="220"/>
        <v>9.8226288262906056</v>
      </c>
      <c r="J627" s="35">
        <f t="shared" si="220"/>
        <v>9.782519646046234</v>
      </c>
      <c r="K627" s="35">
        <f t="shared" si="220"/>
        <v>17.687310620892799</v>
      </c>
      <c r="L627" s="35">
        <f t="shared" si="220"/>
        <v>9.4541891888897442</v>
      </c>
      <c r="M627" s="35">
        <f t="shared" si="220"/>
        <v>13.323423924498897</v>
      </c>
      <c r="N627" s="35">
        <f t="shared" si="220"/>
        <v>15.211458358280408</v>
      </c>
      <c r="O627" s="88">
        <f t="shared" si="207"/>
        <v>12.448211842649375</v>
      </c>
    </row>
    <row r="628" spans="3:15">
      <c r="D628" s="44" t="s">
        <v>168</v>
      </c>
      <c r="E628" s="35">
        <f t="shared" ref="E628:N628" si="221">E609/(0.448*0.448)</f>
        <v>13.399979489314635</v>
      </c>
      <c r="F628" s="35">
        <f t="shared" si="221"/>
        <v>10.162619124459066</v>
      </c>
      <c r="G628" s="35">
        <f t="shared" si="221"/>
        <v>14.068602005663804</v>
      </c>
      <c r="H628" s="35">
        <f t="shared" si="221"/>
        <v>13.595330969850536</v>
      </c>
      <c r="I628" s="35">
        <f t="shared" si="221"/>
        <v>13.560813840555014</v>
      </c>
      <c r="J628" s="35">
        <f t="shared" si="221"/>
        <v>15.188283377325055</v>
      </c>
      <c r="K628" s="35">
        <f t="shared" si="221"/>
        <v>11.333032590968916</v>
      </c>
      <c r="L628" s="35">
        <f t="shared" si="221"/>
        <v>13.078188209556844</v>
      </c>
      <c r="M628" s="35">
        <f t="shared" si="221"/>
        <v>11.967187255693919</v>
      </c>
      <c r="N628" s="35">
        <f t="shared" si="221"/>
        <v>13.44776379206203</v>
      </c>
      <c r="O628" s="88">
        <f t="shared" si="207"/>
        <v>12.98018006554498</v>
      </c>
    </row>
    <row r="630" spans="3:15" ht="15" thickBot="1">
      <c r="C630" s="84" t="s">
        <v>221</v>
      </c>
    </row>
    <row r="631" spans="3:15">
      <c r="D631" s="101" t="s">
        <v>95</v>
      </c>
      <c r="E631" s="97" t="s">
        <v>77</v>
      </c>
      <c r="F631" s="75">
        <f>O614</f>
        <v>11.216967199999999</v>
      </c>
      <c r="G631" s="75">
        <f>O615</f>
        <v>11.08587135170386</v>
      </c>
      <c r="H631" s="76">
        <f>O616</f>
        <v>10.981121355198315</v>
      </c>
    </row>
    <row r="632" spans="3:15">
      <c r="D632" s="138" t="s">
        <v>25</v>
      </c>
      <c r="E632" s="102" t="s">
        <v>11</v>
      </c>
      <c r="F632" s="35">
        <f>O617</f>
        <v>18.223229534000005</v>
      </c>
      <c r="G632" s="35">
        <f>O618</f>
        <v>17.895791121435803</v>
      </c>
      <c r="H632" s="78">
        <f>O619</f>
        <v>17.467238797315943</v>
      </c>
    </row>
    <row r="633" spans="3:15">
      <c r="D633" s="138"/>
      <c r="E633" s="102" t="s">
        <v>94</v>
      </c>
      <c r="F633" s="35">
        <f>O620</f>
        <v>17.311651387000001</v>
      </c>
      <c r="G633" s="35">
        <f>O621</f>
        <v>17.761786048607274</v>
      </c>
      <c r="H633" s="78">
        <f>O622</f>
        <v>17.475422422553471</v>
      </c>
    </row>
    <row r="634" spans="3:15">
      <c r="D634" s="138" t="s">
        <v>27</v>
      </c>
      <c r="E634" s="102" t="s">
        <v>11</v>
      </c>
      <c r="F634" s="35">
        <f>O623</f>
        <v>18.742380000000001</v>
      </c>
      <c r="G634" s="35">
        <f>O624</f>
        <v>19.198151187001866</v>
      </c>
      <c r="H634" s="78">
        <f>O625</f>
        <v>19.422453836110474</v>
      </c>
    </row>
    <row r="635" spans="3:15" ht="15" thickBot="1">
      <c r="D635" s="139"/>
      <c r="E635" s="103" t="s">
        <v>94</v>
      </c>
      <c r="F635" s="81">
        <f>O626</f>
        <v>14.794971</v>
      </c>
      <c r="G635" s="81">
        <f>O627</f>
        <v>12.448211842649375</v>
      </c>
      <c r="H635" s="82">
        <f>O628</f>
        <v>12.98018006554498</v>
      </c>
    </row>
  </sheetData>
  <mergeCells count="166">
    <mergeCell ref="J232:L232"/>
    <mergeCell ref="M437:M439"/>
    <mergeCell ref="M440:M442"/>
    <mergeCell ref="M443:M445"/>
    <mergeCell ref="M446:M448"/>
    <mergeCell ref="M449:M451"/>
    <mergeCell ref="M452:M454"/>
    <mergeCell ref="C127:C141"/>
    <mergeCell ref="C142:C156"/>
    <mergeCell ref="C157:C171"/>
    <mergeCell ref="D127:D131"/>
    <mergeCell ref="D142:D146"/>
    <mergeCell ref="D157:D161"/>
    <mergeCell ref="D132:D136"/>
    <mergeCell ref="D147:D151"/>
    <mergeCell ref="D162:D166"/>
    <mergeCell ref="D137:D141"/>
    <mergeCell ref="D152:D156"/>
    <mergeCell ref="D167:D171"/>
    <mergeCell ref="I273:I287"/>
    <mergeCell ref="D232:F232"/>
    <mergeCell ref="G232:I232"/>
    <mergeCell ref="C176:C193"/>
    <mergeCell ref="C194:C211"/>
    <mergeCell ref="D42:D56"/>
    <mergeCell ref="E42:E44"/>
    <mergeCell ref="E47:E49"/>
    <mergeCell ref="E52:E54"/>
    <mergeCell ref="D57:D71"/>
    <mergeCell ref="E57:E59"/>
    <mergeCell ref="E62:E64"/>
    <mergeCell ref="E67:E69"/>
    <mergeCell ref="D72:D86"/>
    <mergeCell ref="E72:E76"/>
    <mergeCell ref="E77:E81"/>
    <mergeCell ref="E82:E86"/>
    <mergeCell ref="O243:O257"/>
    <mergeCell ref="C288:C302"/>
    <mergeCell ref="I288:I302"/>
    <mergeCell ref="C352:C366"/>
    <mergeCell ref="I352:I366"/>
    <mergeCell ref="C417:C431"/>
    <mergeCell ref="I417:I431"/>
    <mergeCell ref="C372:C386"/>
    <mergeCell ref="I372:I386"/>
    <mergeCell ref="C387:C401"/>
    <mergeCell ref="I387:I401"/>
    <mergeCell ref="C402:C416"/>
    <mergeCell ref="I402:I416"/>
    <mergeCell ref="C322:C336"/>
    <mergeCell ref="C337:C351"/>
    <mergeCell ref="I307:I321"/>
    <mergeCell ref="I322:I336"/>
    <mergeCell ref="I337:I351"/>
    <mergeCell ref="C243:C257"/>
    <mergeCell ref="C258:C272"/>
    <mergeCell ref="C273:C287"/>
    <mergeCell ref="C307:C321"/>
    <mergeCell ref="I243:I257"/>
    <mergeCell ref="I258:I272"/>
    <mergeCell ref="O337:O351"/>
    <mergeCell ref="O352:O366"/>
    <mergeCell ref="O372:O386"/>
    <mergeCell ref="O387:O401"/>
    <mergeCell ref="O402:O416"/>
    <mergeCell ref="O258:O272"/>
    <mergeCell ref="O273:O287"/>
    <mergeCell ref="O288:O302"/>
    <mergeCell ref="O307:O321"/>
    <mergeCell ref="O322:O336"/>
    <mergeCell ref="D634:D635"/>
    <mergeCell ref="H476:H484"/>
    <mergeCell ref="C476:C484"/>
    <mergeCell ref="E593:N593"/>
    <mergeCell ref="E612:N612"/>
    <mergeCell ref="D554:D556"/>
    <mergeCell ref="D557:D559"/>
    <mergeCell ref="D560:D562"/>
    <mergeCell ref="D563:D565"/>
    <mergeCell ref="D566:D568"/>
    <mergeCell ref="D569:D571"/>
    <mergeCell ref="D572:D574"/>
    <mergeCell ref="D575:D577"/>
    <mergeCell ref="D578:D580"/>
    <mergeCell ref="D581:D583"/>
    <mergeCell ref="D584:D586"/>
    <mergeCell ref="O417:O431"/>
    <mergeCell ref="D632:D633"/>
    <mergeCell ref="C581:C589"/>
    <mergeCell ref="C515:C523"/>
    <mergeCell ref="H515:H523"/>
    <mergeCell ref="M515:M523"/>
    <mergeCell ref="C524:C532"/>
    <mergeCell ref="H524:H532"/>
    <mergeCell ref="M524:M532"/>
    <mergeCell ref="C494:C502"/>
    <mergeCell ref="H494:H502"/>
    <mergeCell ref="M494:M502"/>
    <mergeCell ref="C503:C511"/>
    <mergeCell ref="H503:H511"/>
    <mergeCell ref="M503:M511"/>
    <mergeCell ref="D587:D589"/>
    <mergeCell ref="C437:C439"/>
    <mergeCell ref="H437:H439"/>
    <mergeCell ref="H440:H442"/>
    <mergeCell ref="H443:H445"/>
    <mergeCell ref="H446:H448"/>
    <mergeCell ref="H449:H451"/>
    <mergeCell ref="H452:H454"/>
    <mergeCell ref="H455:H457"/>
    <mergeCell ref="C212:C229"/>
    <mergeCell ref="R533:R541"/>
    <mergeCell ref="R542:R550"/>
    <mergeCell ref="C554:C562"/>
    <mergeCell ref="C563:C571"/>
    <mergeCell ref="C572:C580"/>
    <mergeCell ref="R485:R493"/>
    <mergeCell ref="R494:R502"/>
    <mergeCell ref="R503:R511"/>
    <mergeCell ref="R515:R523"/>
    <mergeCell ref="R524:R532"/>
    <mergeCell ref="R476:R484"/>
    <mergeCell ref="C533:C541"/>
    <mergeCell ref="H533:H541"/>
    <mergeCell ref="M533:M541"/>
    <mergeCell ref="C542:C550"/>
    <mergeCell ref="H542:H550"/>
    <mergeCell ref="M542:M550"/>
    <mergeCell ref="M476:M484"/>
    <mergeCell ref="C485:C493"/>
    <mergeCell ref="H485:H493"/>
    <mergeCell ref="M485:M493"/>
    <mergeCell ref="C467:C469"/>
    <mergeCell ref="C470:C472"/>
    <mergeCell ref="H458:H460"/>
    <mergeCell ref="H461:H463"/>
    <mergeCell ref="H464:H466"/>
    <mergeCell ref="H467:H469"/>
    <mergeCell ref="H470:H472"/>
    <mergeCell ref="C440:C442"/>
    <mergeCell ref="C443:C445"/>
    <mergeCell ref="C446:C448"/>
    <mergeCell ref="C449:C451"/>
    <mergeCell ref="C452:C454"/>
    <mergeCell ref="C455:C457"/>
    <mergeCell ref="C458:C460"/>
    <mergeCell ref="C461:C463"/>
    <mergeCell ref="C464:C466"/>
    <mergeCell ref="M455:M457"/>
    <mergeCell ref="M458:M460"/>
    <mergeCell ref="M461:M463"/>
    <mergeCell ref="M464:M466"/>
    <mergeCell ref="M467:M469"/>
    <mergeCell ref="M470:M472"/>
    <mergeCell ref="R437:R439"/>
    <mergeCell ref="R440:R442"/>
    <mergeCell ref="R443:R445"/>
    <mergeCell ref="R446:R448"/>
    <mergeCell ref="R449:R451"/>
    <mergeCell ref="R452:R454"/>
    <mergeCell ref="R455:R457"/>
    <mergeCell ref="R458:R460"/>
    <mergeCell ref="R461:R463"/>
    <mergeCell ref="R464:R466"/>
    <mergeCell ref="R467:R469"/>
    <mergeCell ref="R470:R472"/>
  </mergeCells>
  <pageMargins left="0.7" right="0.7" top="0.75" bottom="0.75" header="0.3" footer="0.3"/>
  <pageSetup paperSize="9" orientation="portrait" r:id="rId1"/>
  <ignoredErrors>
    <ignoredError sqref="G55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</vt:lpstr>
      <vt:lpstr>Figure 2</vt:lpstr>
      <vt:lpstr>Figure 3</vt:lpstr>
      <vt:lpstr>Figure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2023-04-13T15:14:37Z</dcterms:modified>
</cp:coreProperties>
</file>